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hamendozat\Downloads\"/>
    </mc:Choice>
  </mc:AlternateContent>
  <xr:revisionPtr revIDLastSave="0" documentId="13_ncr:1_{19435445-64E6-4AE8-902C-621731445F15}" xr6:coauthVersionLast="47" xr6:coauthVersionMax="47" xr10:uidLastSave="{00000000-0000-0000-0000-000000000000}"/>
  <bookViews>
    <workbookView xWindow="-120" yWindow="-120" windowWidth="29040" windowHeight="15720" tabRatio="844" xr2:uid="{AD945296-6D75-4497-BA84-F646D8642DC3}"/>
  </bookViews>
  <sheets>
    <sheet name="Índice" sheetId="4" r:id="rId1"/>
    <sheet name="COSTOS  SECANO Z COSTA NORTE" sheetId="78" state="hidden" r:id="rId2"/>
    <sheet name="COSTOS  SECANO Z BAJO CAUCA" sheetId="77" state="hidden" r:id="rId3"/>
    <sheet name="COSTOS  SECANO Z LLANOS" sheetId="79" state="hidden" r:id="rId4"/>
    <sheet name="COSTOS RIEGO Z COSTA NORTE " sheetId="75" state="hidden" r:id="rId5"/>
    <sheet name="COSTOS RIEGO Z SANTANDERES" sheetId="76" state="hidden" r:id="rId6"/>
    <sheet name="COSTOS RIEGO Z CENTRO" sheetId="71" state="hidden" r:id="rId7"/>
    <sheet name="COSTOS RIEGO Z LLANOS" sheetId="74" state="hidden" r:id="rId8"/>
    <sheet name="COSTOS RIEGO Z BAJO CAUCA" sheetId="72" state="hidden" r:id="rId9"/>
    <sheet name="COSTOS SECANO Z BAJO CAUCA" sheetId="73" state="hidden" r:id="rId10"/>
    <sheet name="Cuadro 1" sheetId="93" r:id="rId11"/>
    <sheet name="Cuadro 2" sheetId="82" r:id="rId12"/>
    <sheet name="Cuadro 3" sheetId="86" r:id="rId13"/>
    <sheet name="Cuadro 4" sheetId="87" r:id="rId14"/>
    <sheet name="Cuadro 5" sheetId="90" r:id="rId15"/>
    <sheet name="Cuadro 6" sheetId="92" r:id="rId16"/>
    <sheet name="Cuadro 7" sheetId="39" r:id="rId17"/>
    <sheet name="Cuadro 8" sheetId="38" r:id="rId18"/>
    <sheet name="Cuadro 9" sheetId="40" r:id="rId19"/>
    <sheet name="Cuadro 10" sheetId="41" r:id="rId20"/>
    <sheet name="Cuadro 11" sheetId="54" r:id="rId21"/>
    <sheet name="Cuadro 12" sheetId="48" r:id="rId22"/>
    <sheet name="Cuadro 13" sheetId="50" r:id="rId23"/>
    <sheet name="Cuadro 14" sheetId="49" r:id="rId24"/>
    <sheet name="Cuadro 15" sheetId="51" r:id="rId25"/>
    <sheet name="Cuadro 16" sheetId="52" r:id="rId26"/>
    <sheet name="Cuadro 17" sheetId="53" r:id="rId27"/>
    <sheet name="Cuadro 18" sheetId="55" r:id="rId28"/>
    <sheet name="Tabla 1, 2 y 3" sheetId="56" r:id="rId29"/>
    <sheet name="Cuadro 19" sheetId="57" r:id="rId30"/>
    <sheet name="Cuadro 20" sheetId="59" r:id="rId31"/>
    <sheet name="Cuadro 21" sheetId="60" r:id="rId32"/>
    <sheet name="Tabla 4, 5 y 6" sheetId="61" r:id="rId33"/>
    <sheet name="Cuadro 22" sheetId="62" r:id="rId34"/>
    <sheet name="Tabla No 5- 2014 " sheetId="9" state="hidden" r:id="rId35"/>
    <sheet name="TRM" sheetId="14" state="hidden" r:id="rId36"/>
    <sheet name="Tabla 7" sheetId="63" r:id="rId37"/>
  </sheets>
  <externalReferences>
    <externalReference r:id="rId38"/>
  </externalReferences>
  <definedNames>
    <definedName name="_xlnm.Print_Area" localSheetId="34">#N/A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59" l="1"/>
  <c r="G15" i="59"/>
  <c r="F15" i="59"/>
  <c r="BJ36" i="79"/>
  <c r="BJ42" i="79"/>
  <c r="BJ44" i="79"/>
  <c r="BI36" i="79"/>
  <c r="BI42" i="79"/>
  <c r="BI44" i="79"/>
  <c r="BH36" i="79"/>
  <c r="BH42" i="79"/>
  <c r="BH44" i="79"/>
  <c r="BG36" i="79"/>
  <c r="BG42" i="79"/>
  <c r="BG44" i="79"/>
  <c r="BE36" i="79"/>
  <c r="BE42" i="79"/>
  <c r="BE44" i="79"/>
  <c r="BD36" i="79"/>
  <c r="BD42" i="79"/>
  <c r="BD44" i="79"/>
  <c r="BC36" i="79"/>
  <c r="BC42" i="79"/>
  <c r="BC44" i="79"/>
  <c r="BB36" i="79"/>
  <c r="BB42" i="79"/>
  <c r="BB44" i="79"/>
  <c r="AZ36" i="79"/>
  <c r="AZ42" i="79"/>
  <c r="AZ44" i="79"/>
  <c r="AY36" i="79"/>
  <c r="AY42" i="79"/>
  <c r="AY44" i="79"/>
  <c r="AX36" i="79"/>
  <c r="AX42" i="79"/>
  <c r="AX44" i="79"/>
  <c r="AW36" i="79"/>
  <c r="AW42" i="79"/>
  <c r="AW44" i="79"/>
  <c r="BF36" i="79"/>
  <c r="BF42" i="79"/>
  <c r="BF44" i="79"/>
  <c r="BA41" i="78"/>
  <c r="AZ41" i="78"/>
  <c r="AY41" i="78"/>
  <c r="BI35" i="78"/>
  <c r="BI41" i="78"/>
  <c r="BI43" i="78"/>
  <c r="BH35" i="78"/>
  <c r="BH41" i="78"/>
  <c r="BH43" i="78"/>
  <c r="BG35" i="78"/>
  <c r="BG41" i="78"/>
  <c r="BG43" i="78"/>
  <c r="BF35" i="78"/>
  <c r="BF41" i="78"/>
  <c r="BF43" i="78"/>
  <c r="BE35" i="78"/>
  <c r="BE41" i="78"/>
  <c r="BE43" i="78"/>
  <c r="BD35" i="78"/>
  <c r="BD41" i="78"/>
  <c r="BD43" i="78"/>
  <c r="BC35" i="78"/>
  <c r="BC41" i="78"/>
  <c r="BC43" i="78"/>
  <c r="BB35" i="78"/>
  <c r="BB41" i="78"/>
  <c r="BB43" i="78"/>
  <c r="BG35" i="77"/>
  <c r="BG41" i="77"/>
  <c r="BG43" i="77"/>
  <c r="BF35" i="77"/>
  <c r="BF41" i="77"/>
  <c r="BF43" i="77"/>
  <c r="BE35" i="77"/>
  <c r="BE41" i="77"/>
  <c r="BE43" i="77"/>
  <c r="BD35" i="77"/>
  <c r="BD41" i="77"/>
  <c r="BD43" i="77"/>
  <c r="BB35" i="77"/>
  <c r="BB41" i="77"/>
  <c r="AY35" i="77"/>
  <c r="AY41" i="77"/>
  <c r="AW35" i="77"/>
  <c r="AW41" i="77"/>
  <c r="AU35" i="77"/>
  <c r="AU41" i="77"/>
  <c r="BA35" i="77"/>
  <c r="BA41" i="77"/>
  <c r="AV35" i="77"/>
  <c r="AV41" i="77"/>
  <c r="AZ35" i="77"/>
  <c r="AZ41" i="77"/>
  <c r="BC35" i="77"/>
  <c r="BC41" i="77"/>
  <c r="BP16" i="72"/>
  <c r="BP12" i="72"/>
  <c r="BP11" i="72"/>
  <c r="BP10" i="72"/>
  <c r="BM35" i="76"/>
  <c r="BM41" i="76"/>
  <c r="BM43" i="76"/>
  <c r="BL35" i="76"/>
  <c r="BL41" i="76"/>
  <c r="BL43" i="76"/>
  <c r="BK35" i="76"/>
  <c r="BK41" i="76"/>
  <c r="BK43" i="76"/>
  <c r="BJ35" i="76"/>
  <c r="BJ41" i="76"/>
  <c r="BJ43" i="76"/>
  <c r="BI35" i="76"/>
  <c r="BI41" i="76"/>
  <c r="BI43" i="76"/>
  <c r="BH35" i="76"/>
  <c r="BH41" i="76"/>
  <c r="BH43" i="76"/>
  <c r="BG35" i="76"/>
  <c r="BG41" i="76"/>
  <c r="BG43" i="76"/>
  <c r="BF35" i="76"/>
  <c r="BF41" i="76"/>
  <c r="BF43" i="76"/>
  <c r="BE35" i="76"/>
  <c r="BE41" i="76"/>
  <c r="BE43" i="76"/>
  <c r="BD35" i="76"/>
  <c r="BD41" i="76"/>
  <c r="BD43" i="76"/>
  <c r="BC35" i="76"/>
  <c r="BC41" i="76"/>
  <c r="BC43" i="76"/>
  <c r="BB35" i="76"/>
  <c r="BB41" i="76"/>
  <c r="BB43" i="76"/>
  <c r="BA35" i="76"/>
  <c r="BA41" i="76"/>
  <c r="BA43" i="76"/>
  <c r="AZ35" i="76"/>
  <c r="AZ41" i="76"/>
  <c r="AZ43" i="76"/>
  <c r="AL28" i="76"/>
  <c r="AL25" i="76"/>
  <c r="AL22" i="76"/>
  <c r="AL19" i="76"/>
  <c r="AL16" i="76"/>
  <c r="AL13" i="76"/>
  <c r="AL35" i="76"/>
  <c r="BL35" i="75"/>
  <c r="BL41" i="75"/>
  <c r="BL43" i="75"/>
  <c r="BK35" i="75"/>
  <c r="BK41" i="75"/>
  <c r="BK43" i="75"/>
  <c r="BJ35" i="75"/>
  <c r="BJ41" i="75"/>
  <c r="BJ43" i="75"/>
  <c r="BI35" i="75"/>
  <c r="BI41" i="75"/>
  <c r="BI43" i="75"/>
  <c r="BH35" i="75"/>
  <c r="BH41" i="75"/>
  <c r="BH43" i="75"/>
  <c r="BG35" i="75"/>
  <c r="BG41" i="75"/>
  <c r="BG43" i="75"/>
  <c r="BF35" i="75"/>
  <c r="BF41" i="75"/>
  <c r="BF43" i="75"/>
  <c r="BE35" i="75"/>
  <c r="BE41" i="75"/>
  <c r="BE43" i="75"/>
  <c r="BD35" i="75"/>
  <c r="BD41" i="75"/>
  <c r="BD43" i="75"/>
  <c r="BC35" i="75"/>
  <c r="BC41" i="75"/>
  <c r="BC43" i="75"/>
  <c r="BB35" i="75"/>
  <c r="BB41" i="75"/>
  <c r="BB43" i="75"/>
  <c r="BA35" i="75"/>
  <c r="BA41" i="75"/>
  <c r="BA43" i="75"/>
  <c r="AZ35" i="75"/>
  <c r="AZ41" i="75"/>
  <c r="AZ43" i="75"/>
  <c r="AY35" i="75"/>
  <c r="AY41" i="75"/>
  <c r="AY43" i="75"/>
  <c r="AK28" i="75"/>
  <c r="AK25" i="75"/>
  <c r="AK22" i="75"/>
  <c r="AK19" i="75"/>
  <c r="AK16" i="75"/>
  <c r="AK13" i="75"/>
  <c r="AK35" i="75"/>
  <c r="E777" i="14"/>
  <c r="E780" i="14"/>
  <c r="E783" i="14"/>
  <c r="E786" i="14"/>
  <c r="F777" i="14"/>
  <c r="E789" i="14"/>
  <c r="E792" i="14"/>
  <c r="E795" i="14"/>
  <c r="E798" i="14"/>
  <c r="F789" i="14"/>
  <c r="G789" i="14"/>
  <c r="E801" i="14"/>
  <c r="E804" i="14"/>
  <c r="E807" i="14"/>
  <c r="E810" i="14"/>
  <c r="F801" i="14"/>
  <c r="G801" i="14"/>
  <c r="E813" i="14"/>
  <c r="E816" i="14"/>
  <c r="E819" i="14"/>
  <c r="E822" i="14"/>
  <c r="F813" i="14"/>
  <c r="E825" i="14"/>
  <c r="E828" i="14"/>
  <c r="E831" i="14"/>
  <c r="E834" i="14"/>
  <c r="F825" i="14"/>
  <c r="G825" i="14"/>
  <c r="AX35" i="73"/>
  <c r="AX41" i="73"/>
  <c r="AV35" i="73"/>
  <c r="AV41" i="73"/>
  <c r="AZ35" i="73"/>
  <c r="AZ41" i="73"/>
  <c r="BA35" i="73"/>
  <c r="BA41" i="73"/>
  <c r="AU35" i="73"/>
  <c r="AU41" i="73"/>
  <c r="AW35" i="73"/>
  <c r="AW41" i="73"/>
  <c r="AY35" i="73"/>
  <c r="AY41" i="73"/>
  <c r="BB35" i="73"/>
  <c r="BB41" i="73"/>
  <c r="BD35" i="73"/>
  <c r="BD41" i="73"/>
  <c r="BD43" i="73"/>
  <c r="BE35" i="73"/>
  <c r="BE41" i="73"/>
  <c r="BE43" i="73"/>
  <c r="BF35" i="73"/>
  <c r="BF41" i="73"/>
  <c r="BF43" i="73"/>
  <c r="BG35" i="73"/>
  <c r="BG41" i="73"/>
  <c r="BG43" i="73"/>
  <c r="AK14" i="71"/>
  <c r="AT14" i="71"/>
  <c r="AT17" i="71"/>
  <c r="AT20" i="71"/>
  <c r="AT23" i="71"/>
  <c r="AT26" i="71"/>
  <c r="AT29" i="71"/>
  <c r="AT36" i="71"/>
  <c r="AT42" i="71"/>
  <c r="AV14" i="71"/>
  <c r="AV17" i="71"/>
  <c r="AV23" i="71"/>
  <c r="AV26" i="71"/>
  <c r="AV29" i="71"/>
  <c r="AV36" i="71"/>
  <c r="AV42" i="71"/>
  <c r="AK17" i="71"/>
  <c r="AK20" i="71"/>
  <c r="AK23" i="71"/>
  <c r="AK29" i="71"/>
  <c r="AK26" i="71"/>
  <c r="AK36" i="71"/>
  <c r="BE36" i="71"/>
  <c r="BE42" i="71"/>
  <c r="BE44" i="71"/>
  <c r="BG36" i="71"/>
  <c r="BG42" i="71"/>
  <c r="BG44" i="71"/>
  <c r="BH36" i="71"/>
  <c r="BH42" i="71"/>
  <c r="BH44" i="71"/>
  <c r="K36" i="71"/>
  <c r="K42" i="71"/>
  <c r="K44" i="71"/>
  <c r="L36" i="71"/>
  <c r="L42" i="71"/>
  <c r="L44" i="71"/>
  <c r="M36" i="71"/>
  <c r="M42" i="71"/>
  <c r="M44" i="71"/>
  <c r="O36" i="71"/>
  <c r="P36" i="71"/>
  <c r="P42" i="71"/>
  <c r="P44" i="71"/>
  <c r="Q36" i="71"/>
  <c r="S36" i="71"/>
  <c r="S42" i="71"/>
  <c r="AU36" i="71"/>
  <c r="AU42" i="71"/>
  <c r="AY36" i="71"/>
  <c r="AY42" i="71"/>
  <c r="AY44" i="71"/>
  <c r="AZ36" i="71"/>
  <c r="AZ42" i="71"/>
  <c r="AZ44" i="71"/>
  <c r="BA36" i="71"/>
  <c r="BA42" i="71"/>
  <c r="BA44" i="71"/>
  <c r="BB36" i="71"/>
  <c r="BB42" i="71"/>
  <c r="BB44" i="71"/>
  <c r="BC36" i="71"/>
  <c r="BC42" i="71"/>
  <c r="BC44" i="71"/>
  <c r="BD36" i="71"/>
  <c r="BD42" i="71"/>
  <c r="BD44" i="71"/>
  <c r="BF36" i="71"/>
  <c r="BF42" i="71"/>
  <c r="BF44" i="71"/>
  <c r="BI36" i="71"/>
  <c r="BI42" i="71"/>
  <c r="BI44" i="71"/>
  <c r="BJ36" i="71"/>
  <c r="BJ42" i="71"/>
  <c r="BJ44" i="71"/>
  <c r="BK36" i="71"/>
  <c r="BK42" i="71"/>
  <c r="BK44" i="71"/>
  <c r="BL36" i="71"/>
  <c r="BL42" i="71"/>
  <c r="BL44" i="71"/>
  <c r="W41" i="71"/>
  <c r="Y41" i="71"/>
  <c r="AA41" i="71"/>
  <c r="AC41" i="71"/>
  <c r="AE41" i="71"/>
  <c r="AG41" i="71"/>
  <c r="O42" i="71"/>
  <c r="O44" i="71"/>
  <c r="AZ35" i="72"/>
  <c r="AZ41" i="72"/>
  <c r="AZ43" i="72"/>
  <c r="BG35" i="72"/>
  <c r="BG41" i="72"/>
  <c r="BG43" i="72"/>
  <c r="AX35" i="72"/>
  <c r="AX41" i="72"/>
  <c r="AX43" i="72"/>
  <c r="BE35" i="72"/>
  <c r="BE41" i="72"/>
  <c r="BE43" i="72"/>
  <c r="BH35" i="72"/>
  <c r="BH41" i="72"/>
  <c r="BH43" i="72"/>
  <c r="AY35" i="72"/>
  <c r="AY41" i="72"/>
  <c r="AY43" i="72"/>
  <c r="BA35" i="72"/>
  <c r="BA41" i="72"/>
  <c r="BA43" i="72"/>
  <c r="BB35" i="72"/>
  <c r="BB41" i="72"/>
  <c r="BB43" i="72"/>
  <c r="BC35" i="72"/>
  <c r="BC41" i="72"/>
  <c r="BC43" i="72"/>
  <c r="BD35" i="72"/>
  <c r="BD41" i="72"/>
  <c r="BD43" i="72"/>
  <c r="BF35" i="72"/>
  <c r="BF41" i="72"/>
  <c r="BF43" i="72"/>
  <c r="BI35" i="72"/>
  <c r="BI41" i="72"/>
  <c r="BI43" i="72"/>
  <c r="BJ35" i="72"/>
  <c r="BJ41" i="72"/>
  <c r="BJ43" i="72"/>
  <c r="BK35" i="72"/>
  <c r="BK41" i="72"/>
  <c r="BK43" i="72"/>
  <c r="AL14" i="74"/>
  <c r="AL17" i="74"/>
  <c r="AL20" i="74"/>
  <c r="AL23" i="74"/>
  <c r="AL26" i="74"/>
  <c r="AL29" i="74"/>
  <c r="AL36" i="74"/>
  <c r="BI36" i="74"/>
  <c r="BI42" i="74"/>
  <c r="BI44" i="74"/>
  <c r="BE36" i="74"/>
  <c r="BE42" i="74"/>
  <c r="BE44" i="74"/>
  <c r="L36" i="74"/>
  <c r="L42" i="74"/>
  <c r="L44" i="74"/>
  <c r="M36" i="74"/>
  <c r="M42" i="74"/>
  <c r="M44" i="74"/>
  <c r="N36" i="74"/>
  <c r="N42" i="74"/>
  <c r="N44" i="74"/>
  <c r="O36" i="74"/>
  <c r="O42" i="74"/>
  <c r="O44" i="74"/>
  <c r="P36" i="74"/>
  <c r="P42" i="74"/>
  <c r="P44" i="74"/>
  <c r="Q36" i="74"/>
  <c r="Q42" i="74"/>
  <c r="Q44" i="74"/>
  <c r="R36" i="74"/>
  <c r="T36" i="74"/>
  <c r="T42" i="74"/>
  <c r="AZ36" i="74"/>
  <c r="AZ42" i="74"/>
  <c r="AZ44" i="74"/>
  <c r="BA36" i="74"/>
  <c r="BA42" i="74"/>
  <c r="BA44" i="74"/>
  <c r="BB36" i="74"/>
  <c r="BB42" i="74"/>
  <c r="BB44" i="74"/>
  <c r="BC36" i="74"/>
  <c r="BC42" i="74"/>
  <c r="BC44" i="74"/>
  <c r="BD36" i="74"/>
  <c r="BD42" i="74"/>
  <c r="BD44" i="74"/>
  <c r="BF36" i="74"/>
  <c r="BF42" i="74"/>
  <c r="BF44" i="74"/>
  <c r="BG36" i="74"/>
  <c r="BG42" i="74"/>
  <c r="BG44" i="74"/>
  <c r="BH36" i="74"/>
  <c r="BH42" i="74"/>
  <c r="BH44" i="74"/>
  <c r="BJ36" i="74"/>
  <c r="BJ42" i="74"/>
  <c r="BJ44" i="74"/>
  <c r="BK36" i="74"/>
  <c r="BK42" i="74"/>
  <c r="BK44" i="74"/>
  <c r="BL36" i="74"/>
  <c r="BL42" i="74"/>
  <c r="BL44" i="74"/>
  <c r="BM36" i="74"/>
  <c r="BM42" i="74"/>
  <c r="BM44" i="74"/>
  <c r="BA36" i="79"/>
  <c r="BA42" i="79"/>
  <c r="BA44" i="79"/>
  <c r="AX35" i="77"/>
  <c r="AX41" i="77"/>
  <c r="BC35" i="73"/>
  <c r="BC41" i="73"/>
  <c r="AK37" i="75"/>
  <c r="AK41" i="75"/>
  <c r="AK38" i="71"/>
  <c r="AK42" i="71"/>
  <c r="G813" i="14"/>
  <c r="AL37" i="76"/>
  <c r="AL41" i="76"/>
  <c r="AL38" i="74"/>
  <c r="AL42" i="74"/>
</calcChain>
</file>

<file path=xl/sharedStrings.xml><?xml version="1.0" encoding="utf-8"?>
<sst xmlns="http://schemas.openxmlformats.org/spreadsheetml/2006/main" count="2434" uniqueCount="442">
  <si>
    <t>Menú inicio</t>
  </si>
  <si>
    <t xml:space="preserve">Tabla 5. Cuentas de producción de las industrías turísticas y otras industrias , según bienes y servicios </t>
  </si>
  <si>
    <t>A precios corrientes</t>
  </si>
  <si>
    <t>En miles de millones de pesos</t>
  </si>
  <si>
    <t>Industrias turísticas</t>
  </si>
  <si>
    <t>Concepto</t>
  </si>
  <si>
    <t>Alojamiento para visitantes</t>
  </si>
  <si>
    <t>Industria de provisión de alimentos y bebidas</t>
  </si>
  <si>
    <t>Hoteles restaurantes, bares y similares</t>
  </si>
  <si>
    <t>Transporte por vía terrestre</t>
  </si>
  <si>
    <t xml:space="preserve">Transporte por vía acuática    </t>
  </si>
  <si>
    <t xml:space="preserve">Transporte por vía aérea    </t>
  </si>
  <si>
    <t>Actividades complementarias y auxiliares al transporte; actividades de agencias de viajes</t>
  </si>
  <si>
    <t xml:space="preserve">Actividades inmobiliarias y alquiler de vivienda  </t>
  </si>
  <si>
    <t>Actividades de asociaciones n.c.p.; actividades de esparcimiento y actividades culturales y deportivas; otras actividades de servicios de mercado</t>
  </si>
  <si>
    <t>Actividades de asociaciones n.c.p.; actividades de esparcimiento y actividades culturales y deportivas; otras actividades de servicios de no mercado</t>
  </si>
  <si>
    <t>Subtotal: industrias turísticas</t>
  </si>
  <si>
    <t>otras actividades no caracteristicas del turismo</t>
  </si>
  <si>
    <t>Producción de productores internos</t>
  </si>
  <si>
    <t>Servicios de alojamiento</t>
  </si>
  <si>
    <t>servicios de suministro de comidas y bebidas</t>
  </si>
  <si>
    <t>Servicios de transporte terrestre</t>
  </si>
  <si>
    <t>Servicios de transporte por vía acuática</t>
  </si>
  <si>
    <t>Servicios de transporte por vía aérea</t>
  </si>
  <si>
    <t>Servicios complementarios y auxiliares al transporte</t>
  </si>
  <si>
    <t>Servicios inmobiliarios y de alquiler de vivienda</t>
  </si>
  <si>
    <t>Servicios de asociaciones y esparcimiento, culturales, deportivos y otros servicios de mercado</t>
  </si>
  <si>
    <t>Servicios de asociaciones y esparcimiento, culturales, deportivos y otros servicios de no mercado</t>
  </si>
  <si>
    <t xml:space="preserve"> </t>
  </si>
  <si>
    <t>otros productos no característicos del turismo</t>
  </si>
  <si>
    <t>Total producción</t>
  </si>
  <si>
    <t>Total consumo intermedio</t>
  </si>
  <si>
    <t>Valor agregado</t>
  </si>
  <si>
    <t xml:space="preserve">            Remuneración de los asalariados</t>
  </si>
  <si>
    <t xml:space="preserve">            Total impuestos y subvenciones</t>
  </si>
  <si>
    <t xml:space="preserve">                  Impuestos sobre los productos</t>
  </si>
  <si>
    <t xml:space="preserve">                  Subvenciones sobre los productos </t>
  </si>
  <si>
    <t xml:space="preserve">                  Otros impuestos sobre la producción </t>
  </si>
  <si>
    <t xml:space="preserve">            Ingreso mixto</t>
  </si>
  <si>
    <t xml:space="preserve">            Excedente bruto de explotación</t>
  </si>
  <si>
    <t>Fuente: DANE: Cuentas Nacionales Base 2005</t>
  </si>
  <si>
    <t>NOTA</t>
  </si>
  <si>
    <t>se considera que solo los hoteles (como actividad) tienen producción secundaria</t>
  </si>
  <si>
    <t>Que solo los productos de restaurantes son producciones secondarias de otras actividades</t>
  </si>
  <si>
    <t>y que la relación produccion rama/produccion producto de la rama hoteles es la relación observada en los equilibrios de Cuentas Nacionales a 6 dígitos</t>
  </si>
  <si>
    <r>
      <rPr>
        <vertAlign val="superscript"/>
        <sz val="8"/>
        <color indexed="8"/>
        <rFont val="Arial"/>
        <family val="2"/>
      </rPr>
      <t>P</t>
    </r>
    <r>
      <rPr>
        <sz val="8"/>
        <color indexed="8"/>
        <rFont val="Arial"/>
        <family val="2"/>
      </rPr>
      <t>: Provisional</t>
    </r>
  </si>
  <si>
    <t>Cotización del dólar</t>
  </si>
  <si>
    <t>1.3.1. Serie empalmada de datos promedio por meses y fin de mes_periodicidad mensual*</t>
  </si>
  <si>
    <t/>
  </si>
  <si>
    <t>Información disponible a partir de 1950.</t>
  </si>
  <si>
    <r>
      <rPr>
        <sz val="9"/>
        <color indexed="8"/>
        <rFont val="Helv"/>
        <family val="2"/>
      </rPr>
      <t xml:space="preserve"> </t>
    </r>
    <r>
      <rPr>
        <i/>
        <sz val="9"/>
        <color indexed="8"/>
        <rFont val="Helv"/>
        <family val="2"/>
      </rPr>
      <t>Banco de la República - Gerencia Técnica - información extraída de la bodega de datos -Serankua- el 15/06/2018 11:14:42</t>
    </r>
  </si>
  <si>
    <t>Año(aaaa)-Mes(mm)</t>
  </si>
  <si>
    <t>Promedio</t>
  </si>
  <si>
    <t>Fin de mes</t>
  </si>
  <si>
    <t>prom trimestral</t>
  </si>
  <si>
    <t>prom anual</t>
  </si>
  <si>
    <t>Variación</t>
  </si>
  <si>
    <r>
      <rPr>
        <b/>
        <sz val="9"/>
        <color indexed="8"/>
        <rFont val="Helv"/>
        <family val="2"/>
      </rPr>
      <t>*</t>
    </r>
    <r>
      <rPr>
        <sz val="9"/>
        <color indexed="8"/>
        <rFont val="Helv"/>
        <family val="2"/>
      </rPr>
      <t xml:space="preserve"> El promedio mensual se refiere al promedio simple de la TRM de los días hábiles únicamente.</t>
    </r>
  </si>
  <si>
    <r>
      <rPr>
        <sz val="9"/>
        <color indexed="8"/>
        <rFont val="Helv"/>
        <family val="2"/>
      </rPr>
      <t xml:space="preserve"> </t>
    </r>
    <r>
      <rPr>
        <b/>
        <sz val="9"/>
        <color indexed="8"/>
        <rFont val="Helv"/>
        <family val="2"/>
      </rPr>
      <t>Fuente</t>
    </r>
    <r>
      <rPr>
        <sz val="9"/>
        <color indexed="8"/>
        <rFont val="Helv"/>
        <family val="2"/>
      </rPr>
      <t>: la tasa de cambio en Colombia fue calculada por el Banco de la República hasta noviembre de 1980 (en aquél entonces era conocida como la tasa de certificado de cambio). Luego, en acuerdo con la Junta Directiva del Banco de la República, a partir de diciembre de 1980, la tasa de cambio es calculada por la Superintendencia Financiera de Colombia (</t>
    </r>
    <r>
      <rPr>
        <u/>
        <sz val="9"/>
        <color indexed="12"/>
        <rFont val="Helv"/>
        <family val="2"/>
      </rPr>
      <t>www.superfinanciera.gov.co</t>
    </r>
    <r>
      <rPr>
        <sz val="9"/>
        <color indexed="8"/>
        <rFont val="Helv"/>
        <family val="2"/>
      </rPr>
      <t>).</t>
    </r>
  </si>
  <si>
    <t>Índice</t>
  </si>
  <si>
    <t>Millones de pesos</t>
  </si>
  <si>
    <t>Hectáreas</t>
  </si>
  <si>
    <t>Meses</t>
  </si>
  <si>
    <t>Enero</t>
  </si>
  <si>
    <t>Febrero</t>
  </si>
  <si>
    <t>Marzo</t>
  </si>
  <si>
    <t>Abril</t>
  </si>
  <si>
    <t>Mayo</t>
  </si>
  <si>
    <t>Junio</t>
  </si>
  <si>
    <t>Julio</t>
  </si>
  <si>
    <t>Agosto</t>
  </si>
  <si>
    <t>Septiembre</t>
  </si>
  <si>
    <t>Octubre</t>
  </si>
  <si>
    <t>Noviembre</t>
  </si>
  <si>
    <t>Diciembre</t>
  </si>
  <si>
    <t>Zona Centro</t>
  </si>
  <si>
    <t>Total Zona</t>
  </si>
  <si>
    <t>Zona Llanos</t>
  </si>
  <si>
    <t>Zona Bajo Cauca</t>
  </si>
  <si>
    <t>Zona Costa Norte</t>
  </si>
  <si>
    <t>Zona Santanderes</t>
  </si>
  <si>
    <t>Fuente: Convenio DANE- FEDEARROZ</t>
  </si>
  <si>
    <t>Centro</t>
  </si>
  <si>
    <t>Llanos</t>
  </si>
  <si>
    <t>Bajo Cauca</t>
  </si>
  <si>
    <t>Costa Norte</t>
  </si>
  <si>
    <t>Santanderes</t>
  </si>
  <si>
    <t>Toneladas</t>
  </si>
  <si>
    <t>Precios corrientes</t>
  </si>
  <si>
    <t>Conceptos</t>
  </si>
  <si>
    <t>Pesos/hectárea</t>
  </si>
  <si>
    <t>Preparación</t>
  </si>
  <si>
    <t>Riego</t>
  </si>
  <si>
    <t>Fertilización</t>
  </si>
  <si>
    <t>Protección del cultivo</t>
  </si>
  <si>
    <t>Otros</t>
  </si>
  <si>
    <t>Producción</t>
  </si>
  <si>
    <t>Consumo Intermedio</t>
  </si>
  <si>
    <t>Ingreso Mixto</t>
  </si>
  <si>
    <t>Secano</t>
  </si>
  <si>
    <t>Producto</t>
  </si>
  <si>
    <t>Arroz descascarillado (pardo, cargo o integral)</t>
  </si>
  <si>
    <t>Arroz partido</t>
  </si>
  <si>
    <t>Harina de arroz</t>
  </si>
  <si>
    <t>Valor de la producción (millones de pesos)</t>
  </si>
  <si>
    <t>Costos y gastos de productos elaborados</t>
  </si>
  <si>
    <t>Costos y gastos de transporte productos y materias primas</t>
  </si>
  <si>
    <t>Servicio de agua</t>
  </si>
  <si>
    <t>Servicio de comunicaciones</t>
  </si>
  <si>
    <t>Propaganda y publicidad</t>
  </si>
  <si>
    <t>Impuestos a la producción</t>
  </si>
  <si>
    <t>Total</t>
  </si>
  <si>
    <t>Sistema</t>
  </si>
  <si>
    <t xml:space="preserve"> 1.- ASISTENCIA TÉCNICA</t>
  </si>
  <si>
    <t xml:space="preserve"> 2.- ARRIENDO</t>
  </si>
  <si>
    <t xml:space="preserve"> 3.- PREPARACIÓN</t>
  </si>
  <si>
    <t xml:space="preserve"> 4.- SIEMBRA</t>
  </si>
  <si>
    <t xml:space="preserve">    4.1.- Semilla</t>
  </si>
  <si>
    <t xml:space="preserve">    4.2.- Labor</t>
  </si>
  <si>
    <t xml:space="preserve"> 5.- RIEGO</t>
  </si>
  <si>
    <t xml:space="preserve">    5.1.- Agua</t>
  </si>
  <si>
    <t xml:space="preserve">    5.2.- Mantenimiento</t>
  </si>
  <si>
    <t xml:space="preserve"> 6.- FERTILIZACIÓN</t>
  </si>
  <si>
    <t xml:space="preserve">    6.1.- Fertilizantes</t>
  </si>
  <si>
    <t xml:space="preserve">    6.2.- Aplicación</t>
  </si>
  <si>
    <t xml:space="preserve"> 7.- CONTROL DE MALEZAS</t>
  </si>
  <si>
    <t xml:space="preserve">     7.1.- Herbicidas</t>
  </si>
  <si>
    <t xml:space="preserve">     7.2.- Aplicación</t>
  </si>
  <si>
    <t xml:space="preserve"> 8.- CONTROL DE PLAGAS</t>
  </si>
  <si>
    <t xml:space="preserve">    8.1.- Insecticidas</t>
  </si>
  <si>
    <t xml:space="preserve">    8.2.- Aplicación</t>
  </si>
  <si>
    <t xml:space="preserve"> 9.- CONTROL DE ENFERMEDADES</t>
  </si>
  <si>
    <t xml:space="preserve">    9.1.- Fungicidas</t>
  </si>
  <si>
    <t xml:space="preserve">    9.2.- Aplicación</t>
  </si>
  <si>
    <t>10.- ROEDORES Y DESPALILLE</t>
  </si>
  <si>
    <t>11.- RECOLECCIÓN</t>
  </si>
  <si>
    <t>12.- TRANSPORTE</t>
  </si>
  <si>
    <t>SUB-TOTAL</t>
  </si>
  <si>
    <t>13.- ADMINISTRACIÓN</t>
  </si>
  <si>
    <t>14.- INTERESES</t>
  </si>
  <si>
    <t>TOTAL COSTO POR HECTÁREA</t>
  </si>
  <si>
    <t>t/ha PADDY VERDE</t>
  </si>
  <si>
    <t>TOTAL COSTO POR TONELADA</t>
  </si>
  <si>
    <t>FEDERACIÓN NACIONAL DE ARROCEROS</t>
  </si>
  <si>
    <t xml:space="preserve">            FEDEARROZ</t>
  </si>
  <si>
    <t xml:space="preserve">    Investigaciones Económicas</t>
  </si>
  <si>
    <t xml:space="preserve">     Cuota de Fomento Arrocero</t>
  </si>
  <si>
    <t>COSTOS DE PRODUCCION DEFINITIVOS PARA LA ZONA CENTRO, POR  SEMESTRE 1989-2020</t>
  </si>
  <si>
    <t xml:space="preserve">               Sistema Riego</t>
  </si>
  <si>
    <t>89 B</t>
  </si>
  <si>
    <t>90 A</t>
  </si>
  <si>
    <t>90 B</t>
  </si>
  <si>
    <t>91 A</t>
  </si>
  <si>
    <t>91 B</t>
  </si>
  <si>
    <t>92 A</t>
  </si>
  <si>
    <t>92 B</t>
  </si>
  <si>
    <t>93 A</t>
  </si>
  <si>
    <t>93 B</t>
  </si>
  <si>
    <t>94 A</t>
  </si>
  <si>
    <t>94 B</t>
  </si>
  <si>
    <t>95 A</t>
  </si>
  <si>
    <t>95 B</t>
  </si>
  <si>
    <t>96 A</t>
  </si>
  <si>
    <t>96 B</t>
  </si>
  <si>
    <t>97 A</t>
  </si>
  <si>
    <t>97 B</t>
  </si>
  <si>
    <t>98 A</t>
  </si>
  <si>
    <t>98 B</t>
  </si>
  <si>
    <t>99 A</t>
  </si>
  <si>
    <t>99 B</t>
  </si>
  <si>
    <t>00 A</t>
  </si>
  <si>
    <t>00 B</t>
  </si>
  <si>
    <t>01 A</t>
  </si>
  <si>
    <t>01 B</t>
  </si>
  <si>
    <t>O2 A</t>
  </si>
  <si>
    <t>O2 B</t>
  </si>
  <si>
    <t>O3 A</t>
  </si>
  <si>
    <t>O3 B</t>
  </si>
  <si>
    <t>O4 A</t>
  </si>
  <si>
    <t>O4 B</t>
  </si>
  <si>
    <t>O5 A</t>
  </si>
  <si>
    <t>O5 B</t>
  </si>
  <si>
    <t>O6 A</t>
  </si>
  <si>
    <t>O6 B</t>
  </si>
  <si>
    <t>O7 A</t>
  </si>
  <si>
    <t>O7 B</t>
  </si>
  <si>
    <t>O8 A</t>
  </si>
  <si>
    <t>O8 B</t>
  </si>
  <si>
    <t>O9 A</t>
  </si>
  <si>
    <t>O9 B</t>
  </si>
  <si>
    <t>10 A</t>
  </si>
  <si>
    <t>10 B</t>
  </si>
  <si>
    <t>11 A</t>
  </si>
  <si>
    <t>11 B</t>
  </si>
  <si>
    <t>12 A</t>
  </si>
  <si>
    <t>12 B</t>
  </si>
  <si>
    <t>13 A</t>
  </si>
  <si>
    <t>13 B</t>
  </si>
  <si>
    <t>14 A</t>
  </si>
  <si>
    <t>14 B</t>
  </si>
  <si>
    <t>15 A</t>
  </si>
  <si>
    <t>15 B</t>
  </si>
  <si>
    <t>16A</t>
  </si>
  <si>
    <t>16B</t>
  </si>
  <si>
    <t>18B</t>
  </si>
  <si>
    <t>19B</t>
  </si>
  <si>
    <t>20A</t>
  </si>
  <si>
    <t>20B</t>
  </si>
  <si>
    <t>15.- CUOTA DE FOMENTO</t>
  </si>
  <si>
    <t>Siembra</t>
  </si>
  <si>
    <t>Caballoneo cambiar a preparación</t>
  </si>
  <si>
    <t>COSTOS DE PRODUCCIÓN ZONA BAJO CAUCA POR SEMESTRE, 1990-2020</t>
  </si>
  <si>
    <t>90B</t>
  </si>
  <si>
    <t>91A</t>
  </si>
  <si>
    <t>91B</t>
  </si>
  <si>
    <t>92A</t>
  </si>
  <si>
    <t>92B</t>
  </si>
  <si>
    <t>93A</t>
  </si>
  <si>
    <t>93B</t>
  </si>
  <si>
    <t>94A</t>
  </si>
  <si>
    <t>94B</t>
  </si>
  <si>
    <t>95A</t>
  </si>
  <si>
    <t>95B</t>
  </si>
  <si>
    <t>96A</t>
  </si>
  <si>
    <t>96B</t>
  </si>
  <si>
    <t>97A</t>
  </si>
  <si>
    <t>97B</t>
  </si>
  <si>
    <t>98A</t>
  </si>
  <si>
    <t>98B</t>
  </si>
  <si>
    <t>99A</t>
  </si>
  <si>
    <t>99B</t>
  </si>
  <si>
    <t>00A</t>
  </si>
  <si>
    <t>00B</t>
  </si>
  <si>
    <t>01A</t>
  </si>
  <si>
    <t>01B</t>
  </si>
  <si>
    <t>02A</t>
  </si>
  <si>
    <t>02B</t>
  </si>
  <si>
    <t>03A</t>
  </si>
  <si>
    <t>03B</t>
  </si>
  <si>
    <t>04A</t>
  </si>
  <si>
    <t>04B</t>
  </si>
  <si>
    <t>05A</t>
  </si>
  <si>
    <t>05B</t>
  </si>
  <si>
    <t>06A</t>
  </si>
  <si>
    <t>06B</t>
  </si>
  <si>
    <t>07A</t>
  </si>
  <si>
    <t>07B</t>
  </si>
  <si>
    <t>08A</t>
  </si>
  <si>
    <t>08B</t>
  </si>
  <si>
    <t>09A</t>
  </si>
  <si>
    <t>09B</t>
  </si>
  <si>
    <t>10A</t>
  </si>
  <si>
    <t>10B</t>
  </si>
  <si>
    <t>11A</t>
  </si>
  <si>
    <t>11B</t>
  </si>
  <si>
    <t>12A</t>
  </si>
  <si>
    <t>12B</t>
  </si>
  <si>
    <t>13A</t>
  </si>
  <si>
    <t>13B</t>
  </si>
  <si>
    <t>14A</t>
  </si>
  <si>
    <t>14B</t>
  </si>
  <si>
    <t>15A</t>
  </si>
  <si>
    <t>15B</t>
  </si>
  <si>
    <t>17A</t>
  </si>
  <si>
    <t>17B</t>
  </si>
  <si>
    <t>18A</t>
  </si>
  <si>
    <t>COSTOS DE PRODUCCIÓN ZONA BAJO CAUCA POR SEMESTRE, 1989-2020</t>
  </si>
  <si>
    <t xml:space="preserve">               Sistema Secano</t>
  </si>
  <si>
    <t>19A</t>
  </si>
  <si>
    <t>COSTOS DE PRODUCCIÓN DEFINITIVOS PARA LA ZONA LLANOS, POR  SEMESTRE 1989-2020</t>
  </si>
  <si>
    <t>98 B Y 99 A ESTIMADOS</t>
  </si>
  <si>
    <t>COSTOS DE PRODUCCION ZONA COSTA NORTE POR SEMESTRE, 1989-2020</t>
  </si>
  <si>
    <t>COSTOS DE PRODUCCIÓN ZONA SANTANDERES POR SEMESTRE, 1989-2020</t>
  </si>
  <si>
    <t>COSTOS DE PRODUCCION ZONA COSTA NORTE POR SEMESTRE, 1989-2014</t>
  </si>
  <si>
    <t>COSTOS DE PRODUCCIÓN DEFINITIVOS PARA LA ZONA LLANOS, POR  SEMESTRE 1990-2014</t>
  </si>
  <si>
    <t>O1 A</t>
  </si>
  <si>
    <t>O1 B</t>
  </si>
  <si>
    <t>Recolección y transporte</t>
  </si>
  <si>
    <t>Zonas</t>
  </si>
  <si>
    <t xml:space="preserve">Arroz blanqueado (pulido o blanco) y semiblanqueado </t>
  </si>
  <si>
    <t>Materia prima (1+2+3+4)</t>
  </si>
  <si>
    <t xml:space="preserve">   (4) Otros </t>
  </si>
  <si>
    <t>Cuadro 20. Costos asociados al consumo intermedio en el primer nivel de transformación industrial del arroz</t>
  </si>
  <si>
    <t>1.</t>
  </si>
  <si>
    <t>2.</t>
  </si>
  <si>
    <t xml:space="preserve">Cuenta de producción y generación del ingreso del primer nivel de transformación industrial del arroz </t>
  </si>
  <si>
    <t>3.</t>
  </si>
  <si>
    <t>Costos asociados al consumo intermedio en el primer nivel de transformación industrial del arroz</t>
  </si>
  <si>
    <t xml:space="preserve">Cuadro 21. Cuenta de producción y generación del ingreso del primer nivel de transformación industrial del arroz </t>
  </si>
  <si>
    <t>Dirección de Síntesis y Cuentas Nacionales</t>
  </si>
  <si>
    <t>Fase agrícola</t>
  </si>
  <si>
    <t xml:space="preserve">Cuenta Satélite de la Agroindustria del Arroz </t>
  </si>
  <si>
    <t>Costos asociados al consumo intermedio en los cultivos de arroz zona Centro, según sistema</t>
  </si>
  <si>
    <t>Costos asociados al consumo intermedio en los cultivos de arroz zona Bajo Cauca, según sistema</t>
  </si>
  <si>
    <t>Costos asociados al consumo intermedio en los cultivos de arroz zona Llanos, según sistema</t>
  </si>
  <si>
    <t>Costos asociados al consumo intermedio en los cultivos de arroz zona Costa Norte, según sistema</t>
  </si>
  <si>
    <t>Costos asociados al consumo intermedio en los cultivos de arroz zona Santanderes, según sistema</t>
  </si>
  <si>
    <t>Consumo intermedio cultivos de arroz por zona arrocera, según sistema</t>
  </si>
  <si>
    <t>Cuadro 11. Consumo intermedio cultivos de arroz por zona arrocera, según sistema</t>
  </si>
  <si>
    <t>Costos asociados a la remuneración de los asalariados en los cultivos de arroz zona Centro, según sistema</t>
  </si>
  <si>
    <t>Costos asociados a la remuneración de los asalariados en los cultivos de arroz zona Bajo Cauca, según sistema</t>
  </si>
  <si>
    <t>Costos asociados a la remuneración de los asalariados en los cultivos de arroz zona Llanos, según sistema</t>
  </si>
  <si>
    <t>Costos asociados a la remuneración de los asalariados en los cultivos de arroz zona Costa Norte, según sistema</t>
  </si>
  <si>
    <t>Costos asociados a la remuneración de los asalariados en los cultivos de arroz zona Santanderes, según sistema</t>
  </si>
  <si>
    <t>Remuneración de los asalariados en los cultivos de arroz por zona arrocera, según sistema</t>
  </si>
  <si>
    <t>Cuadro 17. Remuneración de los asalariados en los cultivos de arroz por zona arrocera, según sistema</t>
  </si>
  <si>
    <t>Cuenta de producción y generación del ingreso fase agrícola de la agroindustria del arroz por zona arrocera</t>
  </si>
  <si>
    <t>Cuadro 18. Cuenta de producción y generación del ingreso fase agrícola de la agroindustria del arroz por zona arrocera</t>
  </si>
  <si>
    <t>Participación porcentual del valor agregado de la fase agrícola de la agroindustria del arroz en el valor agregado de agricultura, ganadería, caza, silvicultura y pesca</t>
  </si>
  <si>
    <t>Participación porcentual del valor agregado de la fase agrícola de la agroindustria del arroz en el valor agregado de cultivos agrícolas transitorios; cultivos agrícolas permanentes</t>
  </si>
  <si>
    <t>Fase industrial</t>
  </si>
  <si>
    <t>Cantidad y valor de arroz en el primer nivel de transformación industrial</t>
  </si>
  <si>
    <t>Cuadro 19. Cantidad y valor de arroz en el primer nivel de transformación industrial</t>
  </si>
  <si>
    <t>Agroindustria del arroz</t>
  </si>
  <si>
    <t>Cuenta de producción y generación del ingreso de la agroindustria del arroz (fase agrícola y fase industrial)</t>
  </si>
  <si>
    <t>Cuadro 22. Cuenta de producción y generación del ingreso de la agroindustria del arroz (fase agrícola y fase industrial)</t>
  </si>
  <si>
    <t>Participación porcentual del valor agregado de la agroindustria del arroz en el valor agregado nacional</t>
  </si>
  <si>
    <t>Participación porcentual del valor agregado de la fase agrícola de la agroindustria del arroz en el valor agregado nacional</t>
  </si>
  <si>
    <t>Total zona Centro (sistema riego + secano)</t>
  </si>
  <si>
    <t>Zona Centro sistema riego</t>
  </si>
  <si>
    <t>Zona Centro sistema secano</t>
  </si>
  <si>
    <t>Total zona Bajo Cauca (sistema riego + secano)</t>
  </si>
  <si>
    <t>Zona Bajo Cauca sistema riego</t>
  </si>
  <si>
    <t>Zona Bajo Cauca sistema secano</t>
  </si>
  <si>
    <t>Total zona Centro</t>
  </si>
  <si>
    <t>Total zona Bajo Cauca</t>
  </si>
  <si>
    <t>Total zona Llanos (sistema riego + secano)</t>
  </si>
  <si>
    <t>Zona Llanos sistema secano</t>
  </si>
  <si>
    <t>Total zona Llanos</t>
  </si>
  <si>
    <t>Total zona Costa Norte</t>
  </si>
  <si>
    <t>Total zona Costa Norte (sistema riego + secano)</t>
  </si>
  <si>
    <t>Zona Costa Norte sistema riego</t>
  </si>
  <si>
    <t>Zona Costa Norte sistema secano</t>
  </si>
  <si>
    <t>Total zona Santanderes (sistema riego + secano)</t>
  </si>
  <si>
    <t>Zona Santanderes sistema riego</t>
  </si>
  <si>
    <t>Zona Santanderes sistema secano</t>
  </si>
  <si>
    <t>Total área sembrada de arroz (sistema riego + secano)</t>
  </si>
  <si>
    <t>Cálculos: DANE, Dirección de Síntesis y Cuentas Nacionales</t>
  </si>
  <si>
    <t>Total Zona Santanderes</t>
  </si>
  <si>
    <t>Total área cosechada de arroz (sistema riego + secano)</t>
  </si>
  <si>
    <t>Total zona Santanderes</t>
  </si>
  <si>
    <t>Total producción de arroz (sistema riego + secano)</t>
  </si>
  <si>
    <t>Producción de arroz sistema riego</t>
  </si>
  <si>
    <t>Producción de arroz sistema secano</t>
  </si>
  <si>
    <t>Total nacional</t>
  </si>
  <si>
    <t>Cuadro 1. Área sembrada de arroz paddy verde mensual por zona arrocera</t>
  </si>
  <si>
    <t>Cuadro 3. Producción de arroz paddy verde mensual por zona arrocera, según sistema</t>
  </si>
  <si>
    <t>Cuadro 4. Precio promedio de arroz paddy verde mensual por zona arrocera</t>
  </si>
  <si>
    <r>
      <t xml:space="preserve">Sistema riego </t>
    </r>
    <r>
      <rPr>
        <b/>
        <sz val="9"/>
        <color indexed="8"/>
        <rFont val="Segoe UI"/>
        <family val="2"/>
      </rPr>
      <t>semestre A</t>
    </r>
  </si>
  <si>
    <t>Sistema secano semestre A</t>
  </si>
  <si>
    <t>Sistema riego semestre B</t>
  </si>
  <si>
    <t>Sistema secano semestre B</t>
  </si>
  <si>
    <t>Área sembrada de arroz paddy verde mensual por zona arrocera</t>
  </si>
  <si>
    <t>Área cosechada de arroz paddy verde mensual por zona arrocera</t>
  </si>
  <si>
    <t>Producción de arroz paddy verde mensual por zona arrocera, según sistema</t>
  </si>
  <si>
    <t>Precio promedio de arroz paddy verde mensual por zona arrocera</t>
  </si>
  <si>
    <t>Cuadro 5. Valor de la producción de arroz paddy verde mensual por zona arrocera, según sistema</t>
  </si>
  <si>
    <t>Total área sembrada de arroz sistema riego</t>
  </si>
  <si>
    <t>Total área sembrada de arroz sistema secano</t>
  </si>
  <si>
    <t>Total área cosechada de arroz sistema riego</t>
  </si>
  <si>
    <t>Total área cosechada de arroz sistema secano</t>
  </si>
  <si>
    <t>Valor de la producción de arroz paddy verde mensual por zona arrocera, según sistema</t>
  </si>
  <si>
    <t>Asistencia técnica</t>
  </si>
  <si>
    <t>Remuneración de los asalariados</t>
  </si>
  <si>
    <t>Fuente: DANE, Dirección de Síntesis y Cuentas Nacionales</t>
  </si>
  <si>
    <t xml:space="preserve">   (1) Arroz paddy verde</t>
  </si>
  <si>
    <t xml:space="preserve">   (2) Arroz pergamino seco</t>
  </si>
  <si>
    <t xml:space="preserve">   (3) Material de empaque (plástico, polipropileno, sacos de fique, cajas)</t>
  </si>
  <si>
    <t>Honorarios y servicios técnicos</t>
  </si>
  <si>
    <t>Mantenimiento y reparación</t>
  </si>
  <si>
    <t>Energía comprada</t>
  </si>
  <si>
    <t>Remuneración de los salariados</t>
  </si>
  <si>
    <t>Valores a precios corrientes</t>
  </si>
  <si>
    <t>Zona Llanos sistema riego</t>
  </si>
  <si>
    <t>Participación (%)</t>
  </si>
  <si>
    <t>Precio Promedio</t>
  </si>
  <si>
    <t>Pesos/tonelada</t>
  </si>
  <si>
    <t>Cantidad (toneladas)</t>
  </si>
  <si>
    <t>Cuadro 6. Costos asociados al consumo intermedio en los cultivos de arroz zona Centro por semestre, según sistema</t>
  </si>
  <si>
    <t>Cuadro 2. Área cosechada de arroz paddy verde mensual por zona arrocera, según sistema</t>
  </si>
  <si>
    <t>Cuadro 7. Costos asociados al consumo intermedio en los cultivos de arroz zona Bajo Cauca por semestre, según sistema</t>
  </si>
  <si>
    <t>Cuadro 8. Costos asociados al consumo intermedio en los cultivos de arroz zona Llanos por semestre, según sistema</t>
  </si>
  <si>
    <t>Cuadro 9. Costos asociados al consumo intermedio en los cultivos de arroz zona Costa Norte por semestre, según sistema</t>
  </si>
  <si>
    <t>Cuadro 10. Costos asociados al consumo intermedio en los cultivos de arroz zona Santanderes por semestre, según sistema</t>
  </si>
  <si>
    <t>Cuadro 12. Costos asociados a la remuneración de los asalariados en los cultivos de arroz zona Centro por semestre, según sistema</t>
  </si>
  <si>
    <t>Cuadro 13. Costos asociados a la remuneración de los asalariados en los cultivos de arroz zona Bajo Cauca por semestre, según sistema</t>
  </si>
  <si>
    <t>Cuadro 14. Costos asociados a la remuneración de los asalariados en los cultivos de arroz zona Llanos por semestre, según sistema</t>
  </si>
  <si>
    <t>Cuadro 15. Costos asociados a la remuneración de los asalariados en los cultivos de arroz zona Costa Norte por semestre, según sistema</t>
  </si>
  <si>
    <t>Cuadro 16. Costos asociados a la remuneración de los asalariados en los cultivos de arroz zona Santanderes por semestre, según sistema</t>
  </si>
  <si>
    <t>Participación porcentual del valor agregado del primer nivel de transformación industrial del arroz en el valor agregado de industrias manufactureras</t>
  </si>
  <si>
    <t>Participación porcentual del valor agregado del primer nivel de transformación industrial del arroz en el valor agregado de elaboración de productos alimenticios; elaboración de bebidas; elaboración de productos de tabaco</t>
  </si>
  <si>
    <t>Participación porcentual del valor agregado del primer nivel de transformación industrial del arroz en el valor agregado de elaboración de productos de molinería, almidones y productos derivados del almidón; elaboración de productos de panadería; elaboración de macarrones, fideos, alcuzcuz, y productos farináceos similares y elaboración de alimentos preparados para animales</t>
  </si>
  <si>
    <t>Nota: Los resultados de la cuenta satélite de la agroindustria del arroz son susceptibles a cambios, según se genere nueva información o se actualice la metodología de cálculo</t>
  </si>
  <si>
    <r>
      <t>2023</t>
    </r>
    <r>
      <rPr>
        <b/>
        <vertAlign val="superscript"/>
        <sz val="9"/>
        <color indexed="8"/>
        <rFont val="Segoe UI"/>
        <family val="2"/>
      </rPr>
      <t>p</t>
    </r>
  </si>
  <si>
    <r>
      <t>2024</t>
    </r>
    <r>
      <rPr>
        <b/>
        <vertAlign val="superscript"/>
        <sz val="9"/>
        <color indexed="8"/>
        <rFont val="Segoe UI"/>
        <family val="2"/>
      </rPr>
      <t>pr</t>
    </r>
  </si>
  <si>
    <r>
      <t>2018 - 2024</t>
    </r>
    <r>
      <rPr>
        <b/>
        <vertAlign val="superscript"/>
        <sz val="9"/>
        <color indexed="8"/>
        <rFont val="Segoe UI"/>
        <family val="2"/>
      </rPr>
      <t>pr</t>
    </r>
  </si>
  <si>
    <r>
      <t>2023</t>
    </r>
    <r>
      <rPr>
        <b/>
        <vertAlign val="superscript"/>
        <sz val="11"/>
        <color indexed="8"/>
        <rFont val="Segoe UI"/>
        <family val="2"/>
      </rPr>
      <t>p</t>
    </r>
  </si>
  <si>
    <r>
      <t>2024</t>
    </r>
    <r>
      <rPr>
        <b/>
        <vertAlign val="superscript"/>
        <sz val="11"/>
        <color indexed="8"/>
        <rFont val="Segoe UI"/>
        <family val="2"/>
      </rPr>
      <t>pr</t>
    </r>
  </si>
  <si>
    <t>Cuadro 1</t>
  </si>
  <si>
    <t>Cuadro 2</t>
  </si>
  <si>
    <t>Cuadro 3</t>
  </si>
  <si>
    <t>Cuadro 4</t>
  </si>
  <si>
    <t>Cuadro 5</t>
  </si>
  <si>
    <t>Cuadro 6</t>
  </si>
  <si>
    <t>Cuadro 7</t>
  </si>
  <si>
    <t>Cuadro 8</t>
  </si>
  <si>
    <t>Cuadro 9</t>
  </si>
  <si>
    <t>Cuadro 10</t>
  </si>
  <si>
    <t>Cuadro 11</t>
  </si>
  <si>
    <t>Cuadro 12</t>
  </si>
  <si>
    <t>Cuadro 13</t>
  </si>
  <si>
    <t>Cuadro 14</t>
  </si>
  <si>
    <t>Cuadro 15</t>
  </si>
  <si>
    <t>Cuadro 16</t>
  </si>
  <si>
    <t>Cuadro 17</t>
  </si>
  <si>
    <t>Cuadro 18</t>
  </si>
  <si>
    <t>Tabla 1</t>
  </si>
  <si>
    <t>Tabla 2</t>
  </si>
  <si>
    <t>Tabla 3</t>
  </si>
  <si>
    <t>Cuadro 19</t>
  </si>
  <si>
    <t>Cuadro 20</t>
  </si>
  <si>
    <t>Cuadro 21</t>
  </si>
  <si>
    <t>Tabla 4</t>
  </si>
  <si>
    <t>Tabla 5</t>
  </si>
  <si>
    <t>Tabla 6</t>
  </si>
  <si>
    <t>Cuadro 22</t>
  </si>
  <si>
    <t>Tabla 7</t>
  </si>
  <si>
    <r>
      <rPr>
        <vertAlign val="superscript"/>
        <sz val="8"/>
        <rFont val="Segoe UI"/>
        <family val="2"/>
      </rPr>
      <t>p</t>
    </r>
    <r>
      <rPr>
        <sz val="8"/>
        <rFont val="Segoe UI"/>
        <family val="2"/>
      </rPr>
      <t>provisional</t>
    </r>
  </si>
  <si>
    <r>
      <rPr>
        <vertAlign val="superscript"/>
        <sz val="8"/>
        <rFont val="Segoe UI"/>
        <family val="2"/>
      </rPr>
      <t>pr</t>
    </r>
    <r>
      <rPr>
        <sz val="8"/>
        <rFont val="Segoe UI"/>
        <family val="2"/>
      </rPr>
      <t>preliminar</t>
    </r>
  </si>
  <si>
    <t>Actualizado el 5 de septiembre de 2025</t>
  </si>
  <si>
    <r>
      <t>2018 - 2024</t>
    </r>
    <r>
      <rPr>
        <b/>
        <vertAlign val="superscript"/>
        <sz val="9"/>
        <color rgb="FF000000"/>
        <rFont val="Segoe UI"/>
        <family val="2"/>
      </rPr>
      <t>pr</t>
    </r>
  </si>
  <si>
    <t>Excedente de explotación bruto e ingreso mixto bruto</t>
  </si>
  <si>
    <r>
      <t>Cuenta Satélite de la Agroindustria del Arroz
2018 - 2024</t>
    </r>
    <r>
      <rPr>
        <b/>
        <vertAlign val="superscript"/>
        <sz val="12"/>
        <rFont val="Segoe UI"/>
        <family val="2"/>
      </rPr>
      <t xml:space="preserve">pr </t>
    </r>
  </si>
  <si>
    <t>Tabla 2. Participación porcentual del valor agregado de la fase agrícola de la agroindustria del arroz en el valor agregado de agricultura, ganadería, caza, silvicultura y pesca a precios corrientes</t>
  </si>
  <si>
    <t>Tabla 3. Participación porcentual del valor agregado de la fase agrícola de la agroindustria del arroz en el valor agregado de cultivos agrícolas transitorios a precios corrientes*</t>
  </si>
  <si>
    <t>Tabla 1. Participación porcentual (%) del valor agregado de la fase agrícola de la agroindustria del arroz en el valor agregado total nacional a precios corrientes</t>
  </si>
  <si>
    <t>* Cultivos agrícolas transitorios; otros cultivos agrícolas permanentes; propagación de plantas (actividades de viveros, excepto viveros forestales); actividades de apoyo a la agricultura y la ganadería y posteriores a la cosecha, explotación mixta (agrícola y pecuaria) y caza ordinaria y mediante trampas y actividades de servicios conexas; cultivo permanente de café.</t>
  </si>
  <si>
    <t>Cantidades expresadas en toneladas y valor de la producción expresado en millones de pesos</t>
  </si>
  <si>
    <t>Tabla 5. Participación porcentual del valor agregado del primer nivel de transformación industrial del arroz en el valor agregado de elaboración de productos alimenticios; elaboración de bebidas; elaboración de productos de tabaco a precios corrientes</t>
  </si>
  <si>
    <t>Tabla 6. Participación porcentual del valor agregado del primer nivel de transformación industrial del arroz en el valor agregado de elaboración de productos de molinería, almidones y productos derivados del almidón; elaboración de productos de panadería; elaboración de macarrones, fideos, alcuzcuz, y productos farináceos similares y elaboración de alimentos preparados para animales a precios corrientes</t>
  </si>
  <si>
    <t>Tabla 4. Participación porcentual (%) del valor agregado del primer nivel de transformación industrial del arroz en el valor agregado de las industrias manufactureras a precios corrientes</t>
  </si>
  <si>
    <t>Tabla 7. Participación porcentual (%) del valor agregado de la agroindustria del arroz en el valor agregado nacional a precios corrientes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</si>
</sst>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43" formatCode="_-* #,##0.00_-;\-* #,##0.00_-;_-* &quot;-&quot;??_-;_-@_-"/>
    <numFmt numFmtId="164" formatCode="_(* #,##0_);_(* \(#,##0\);_(* &quot;-&quot;_);_(@_)"/>
    <numFmt numFmtId="165" formatCode="_(* #,##0.00_);_(* \(#,##0.00\);_(* &quot;-&quot;??_);_(@_)"/>
    <numFmt numFmtId="166" formatCode="0.0"/>
    <numFmt numFmtId="167" formatCode="_(* #,##0.0_);_(* \(#,##0.0\);_(* &quot;-&quot;??_);_(@_)"/>
    <numFmt numFmtId="168" formatCode="#,##0.0"/>
    <numFmt numFmtId="169" formatCode="0.0%"/>
    <numFmt numFmtId="170" formatCode="_(* #,##0_);_(* \(#,##0\);_(* &quot;-&quot;??_);_(@_)"/>
    <numFmt numFmtId="171" formatCode="#,##0.000"/>
    <numFmt numFmtId="172" formatCode="####\-##"/>
    <numFmt numFmtId="173" formatCode="[$$]\ #,##0.00;\-[$$]\ #,##0.00"/>
    <numFmt numFmtId="174" formatCode="[$$-86B]\ #,##0.00"/>
    <numFmt numFmtId="175" formatCode="_(* #,##0.0000000_);_(* \(#,##0.0000000\);_(* &quot;-&quot;??_);_(@_)"/>
    <numFmt numFmtId="176" formatCode="hh:mm\ \a\.m\./\p\.m\._)"/>
    <numFmt numFmtId="177" formatCode=";;;"/>
    <numFmt numFmtId="178" formatCode="dd\-mmm\-yy_)"/>
    <numFmt numFmtId="179" formatCode="0.00_)"/>
    <numFmt numFmtId="180" formatCode="_-* #,##0.00\ _€_-;\-* #,##0.00\ _€_-;_-* &quot;-&quot;??\ _€_-;_-@_-"/>
    <numFmt numFmtId="181" formatCode="_-* #,##0.0_-;\-* #,##0.0_-;_-* &quot;-&quot;??_-;_-@_-"/>
    <numFmt numFmtId="182" formatCode="_-* #,##0.0_-;\-* #,##0.0_-;_-* &quot;-&quot;?_-;_-@_-"/>
    <numFmt numFmtId="184" formatCode="0.0000000000000000"/>
    <numFmt numFmtId="185" formatCode="0.000000000000000000"/>
    <numFmt numFmtId="188" formatCode="0.0000000"/>
  </numFmts>
  <fonts count="68"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MS Sans Serif"/>
      <family val="2"/>
    </font>
    <font>
      <sz val="8"/>
      <color indexed="8"/>
      <name val="Arial"/>
      <family val="2"/>
    </font>
    <font>
      <vertAlign val="superscript"/>
      <sz val="8"/>
      <color indexed="8"/>
      <name val="Arial"/>
      <family val="2"/>
    </font>
    <font>
      <sz val="9"/>
      <color indexed="8"/>
      <name val="Helv"/>
      <family val="2"/>
    </font>
    <font>
      <i/>
      <sz val="9"/>
      <color indexed="8"/>
      <name val="Helv"/>
      <family val="2"/>
    </font>
    <font>
      <b/>
      <sz val="9"/>
      <color indexed="8"/>
      <name val="Helv"/>
      <family val="2"/>
    </font>
    <font>
      <u/>
      <sz val="9"/>
      <color indexed="12"/>
      <name val="Helv"/>
      <family val="2"/>
    </font>
    <font>
      <b/>
      <sz val="9"/>
      <name val="Segoe UI"/>
      <family val="2"/>
    </font>
    <font>
      <b/>
      <sz val="9"/>
      <color indexed="8"/>
      <name val="Segoe UI"/>
      <family val="2"/>
    </font>
    <font>
      <b/>
      <vertAlign val="superscript"/>
      <sz val="9"/>
      <color indexed="8"/>
      <name val="Segoe UI"/>
      <family val="2"/>
    </font>
    <font>
      <sz val="8"/>
      <name val="Segoe UI"/>
      <family val="2"/>
    </font>
    <font>
      <vertAlign val="superscript"/>
      <sz val="8"/>
      <name val="Segoe UI"/>
      <family val="2"/>
    </font>
    <font>
      <b/>
      <sz val="8"/>
      <name val="Segoe UI"/>
      <family val="2"/>
    </font>
    <font>
      <sz val="9"/>
      <name val="Segoe UI"/>
      <family val="2"/>
    </font>
    <font>
      <b/>
      <sz val="12"/>
      <name val="Segoe UI"/>
      <family val="2"/>
    </font>
    <font>
      <b/>
      <sz val="10"/>
      <color indexed="10"/>
      <name val="Arial"/>
      <family val="2"/>
    </font>
    <font>
      <sz val="10"/>
      <color indexed="10"/>
      <name val="Arial"/>
      <family val="2"/>
    </font>
    <font>
      <b/>
      <i/>
      <sz val="14"/>
      <name val="Arial"/>
      <family val="2"/>
    </font>
    <font>
      <b/>
      <i/>
      <sz val="16"/>
      <name val="Arial"/>
      <family val="2"/>
    </font>
    <font>
      <u/>
      <sz val="11"/>
      <color indexed="12"/>
      <name val="Calibri"/>
      <family val="2"/>
    </font>
    <font>
      <sz val="11"/>
      <name val="Segoe UI"/>
      <family val="2"/>
    </font>
    <font>
      <sz val="8"/>
      <name val="Calibri"/>
      <family val="2"/>
    </font>
    <font>
      <sz val="11"/>
      <color theme="1"/>
      <name val="Calibri"/>
      <family val="2"/>
      <scheme val="minor"/>
    </font>
    <font>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u/>
      <sz val="11"/>
      <color rgb="FF0000FF"/>
      <name val="Calibri"/>
      <family val="2"/>
      <scheme val="minor"/>
    </font>
    <font>
      <u/>
      <sz val="11"/>
      <color rgb="FF80008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8"/>
      <color theme="1"/>
      <name val="Arial"/>
      <family val="2"/>
    </font>
    <font>
      <u/>
      <sz val="11"/>
      <color theme="1"/>
      <name val="Calibri"/>
      <family val="2"/>
      <scheme val="minor"/>
    </font>
    <font>
      <b/>
      <sz val="10"/>
      <color theme="1"/>
      <name val="Arial"/>
      <family val="2"/>
    </font>
    <font>
      <b/>
      <sz val="9"/>
      <color theme="1"/>
      <name val="Arial"/>
      <family val="2"/>
    </font>
    <font>
      <sz val="9"/>
      <color theme="1"/>
      <name val="Arial"/>
      <family val="2"/>
    </font>
    <font>
      <b/>
      <sz val="11"/>
      <color theme="1"/>
      <name val="Calibri"/>
      <family val="2"/>
    </font>
    <font>
      <sz val="9"/>
      <color theme="1"/>
      <name val="Helv"/>
      <family val="2"/>
    </font>
    <font>
      <sz val="8"/>
      <color rgb="FF000000"/>
      <name val="Calibri"/>
      <family val="2"/>
      <scheme val="minor"/>
    </font>
    <font>
      <sz val="9"/>
      <color theme="1"/>
      <name val="Segoe UI"/>
      <family val="2"/>
    </font>
    <font>
      <b/>
      <sz val="9"/>
      <color rgb="FFB6004B"/>
      <name val="Segoe UI"/>
      <family val="2"/>
    </font>
    <font>
      <sz val="11"/>
      <color rgb="FF000000"/>
      <name val="Calibri"/>
      <family val="2"/>
      <scheme val="minor"/>
    </font>
    <font>
      <b/>
      <sz val="14"/>
      <color theme="0"/>
      <name val="Segoe UI"/>
      <family val="2"/>
    </font>
    <font>
      <sz val="11"/>
      <color theme="1"/>
      <name val="Segoe UI"/>
      <family val="2"/>
    </font>
    <font>
      <sz val="10"/>
      <color theme="1"/>
      <name val="Segoe UI"/>
      <family val="2"/>
    </font>
    <font>
      <u/>
      <sz val="11"/>
      <color theme="10"/>
      <name val="Segoe UI"/>
      <family val="2"/>
    </font>
    <font>
      <sz val="10"/>
      <color rgb="FF555555"/>
      <name val="Helv"/>
      <family val="2"/>
    </font>
    <font>
      <sz val="8"/>
      <color rgb="FF262626"/>
      <name val="Segoe UI"/>
      <family val="2"/>
    </font>
    <font>
      <b/>
      <sz val="9"/>
      <color theme="1"/>
      <name val="Segoe UI"/>
      <family val="2"/>
    </font>
    <font>
      <b/>
      <sz val="11"/>
      <color rgb="FFB6004B"/>
      <name val="Segoe UI"/>
      <family val="2"/>
    </font>
    <font>
      <b/>
      <sz val="10"/>
      <color theme="1"/>
      <name val="Segoe UI"/>
      <family val="2"/>
    </font>
    <font>
      <b/>
      <u/>
      <sz val="10"/>
      <color theme="0"/>
      <name val="Segoe UI"/>
      <family val="2"/>
    </font>
    <font>
      <b/>
      <sz val="11"/>
      <color rgb="FFFF0000"/>
      <name val="Calibri"/>
      <family val="2"/>
      <scheme val="minor"/>
    </font>
    <font>
      <b/>
      <sz val="11"/>
      <color rgb="FF333399"/>
      <name val="Calibri"/>
      <family val="2"/>
    </font>
    <font>
      <sz val="11"/>
      <color rgb="FF333399"/>
      <name val="Calibri"/>
      <family val="2"/>
    </font>
    <font>
      <b/>
      <vertAlign val="superscript"/>
      <sz val="11"/>
      <color indexed="8"/>
      <name val="Segoe UI"/>
      <family val="2"/>
    </font>
    <font>
      <b/>
      <vertAlign val="superscript"/>
      <sz val="9"/>
      <color rgb="FF000000"/>
      <name val="Segoe UI"/>
      <family val="2"/>
    </font>
    <font>
      <b/>
      <sz val="9"/>
      <color rgb="FFFF0000"/>
      <name val="Segoe UI"/>
      <family val="2"/>
    </font>
    <font>
      <b/>
      <vertAlign val="superscript"/>
      <sz val="12"/>
      <name val="Segoe UI"/>
      <family val="2"/>
    </font>
    <font>
      <sz val="11"/>
      <color rgb="FFFF0000"/>
      <name val="Calibri"/>
      <family val="2"/>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
      <patternFill patternType="solid">
        <fgColor rgb="FFFFFFFF"/>
      </patternFill>
    </fill>
    <fill>
      <patternFill patternType="solid">
        <fgColor rgb="FFF2F5F9"/>
      </patternFill>
    </fill>
    <fill>
      <patternFill patternType="solid">
        <fgColor theme="0" tint="-4.9989318521683403E-2"/>
        <bgColor indexed="64"/>
      </patternFill>
    </fill>
    <fill>
      <patternFill patternType="solid">
        <fgColor rgb="FFFFFF00"/>
        <bgColor indexed="64"/>
      </patternFill>
    </fill>
    <fill>
      <patternFill patternType="solid">
        <fgColor rgb="FFB6004B"/>
        <bgColor indexed="64"/>
      </patternFill>
    </fill>
  </fills>
  <borders count="23">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diagonal/>
    </border>
    <border>
      <left style="thin">
        <color rgb="FF979991"/>
      </left>
      <right style="thin">
        <color rgb="FF979991"/>
      </right>
      <top style="thin">
        <color rgb="FF979991"/>
      </top>
      <bottom style="thin">
        <color rgb="FF979991"/>
      </bottom>
      <diagonal/>
    </border>
    <border>
      <left style="thin">
        <color rgb="FF979991"/>
      </left>
      <right style="thin">
        <color rgb="FF979991"/>
      </right>
      <top/>
      <bottom/>
      <diagonal/>
    </border>
    <border>
      <left style="thin">
        <color rgb="FF979991"/>
      </left>
      <right/>
      <top style="thin">
        <color rgb="FF979991"/>
      </top>
      <bottom/>
      <diagonal/>
    </border>
    <border>
      <left/>
      <right/>
      <top/>
      <bottom style="thick">
        <color rgb="FFA3BED8"/>
      </bottom>
      <diagonal/>
    </border>
  </borders>
  <cellStyleXfs count="70">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0" borderId="14" applyNumberFormat="0" applyFill="0" applyAlignment="0" applyProtection="0"/>
    <xf numFmtId="0" fontId="29" fillId="0" borderId="0" applyNumberFormat="0" applyFill="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30" fillId="27" borderId="13"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23"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28" borderId="0" applyNumberFormat="0" applyBorder="0" applyAlignment="0" applyProtection="0"/>
    <xf numFmtId="165" fontId="26" fillId="0" borderId="0" applyFont="0" applyFill="0" applyBorder="0" applyAlignment="0" applyProtection="0"/>
    <xf numFmtId="164" fontId="26" fillId="0" borderId="0" applyFont="0" applyFill="0" applyBorder="0" applyAlignment="0" applyProtection="0"/>
    <xf numFmtId="180" fontId="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35" fillId="29" borderId="0" applyNumberFormat="0" applyBorder="0" applyAlignment="0" applyProtection="0"/>
    <xf numFmtId="0" fontId="2" fillId="0" borderId="0"/>
    <xf numFmtId="0" fontId="26" fillId="0" borderId="0"/>
    <xf numFmtId="0" fontId="3" fillId="0" borderId="0"/>
    <xf numFmtId="0" fontId="3" fillId="0" borderId="0"/>
    <xf numFmtId="0" fontId="3" fillId="0" borderId="0"/>
    <xf numFmtId="0" fontId="1" fillId="0" borderId="0"/>
    <xf numFmtId="0" fontId="1" fillId="0" borderId="0"/>
    <xf numFmtId="0" fontId="26" fillId="0" borderId="0"/>
    <xf numFmtId="0" fontId="26" fillId="0" borderId="0"/>
    <xf numFmtId="0" fontId="1" fillId="0" borderId="0"/>
    <xf numFmtId="0" fontId="26" fillId="0" borderId="0"/>
    <xf numFmtId="0" fontId="4" fillId="0" borderId="0"/>
    <xf numFmtId="0" fontId="2" fillId="0" borderId="0"/>
    <xf numFmtId="0" fontId="26" fillId="0" borderId="0"/>
    <xf numFmtId="0" fontId="2" fillId="0" borderId="0"/>
    <xf numFmtId="9" fontId="26" fillId="0" borderId="0" applyFont="0" applyFill="0" applyBorder="0" applyAlignment="0" applyProtection="0"/>
    <xf numFmtId="9" fontId="1" fillId="0" borderId="0" applyFont="0" applyFill="0" applyBorder="0" applyAlignment="0" applyProtection="0"/>
    <xf numFmtId="0" fontId="36" fillId="20" borderId="15" applyNumberFormat="0" applyAlignment="0" applyProtection="0"/>
    <xf numFmtId="0" fontId="37" fillId="0" borderId="0" applyNumberFormat="0" applyFill="0" applyBorder="0" applyAlignment="0" applyProtection="0"/>
    <xf numFmtId="0" fontId="38" fillId="0" borderId="16" applyNumberFormat="0" applyFill="0" applyAlignment="0" applyProtection="0"/>
    <xf numFmtId="41" fontId="26"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359">
    <xf numFmtId="0" fontId="0" fillId="0" borderId="0" xfId="0"/>
    <xf numFmtId="0" fontId="0" fillId="30" borderId="0" xfId="0" applyFill="1"/>
    <xf numFmtId="166" fontId="0" fillId="0" borderId="0" xfId="0" applyNumberFormat="1"/>
    <xf numFmtId="169" fontId="26" fillId="0" borderId="0" xfId="60" applyNumberFormat="1" applyFont="1"/>
    <xf numFmtId="0" fontId="39" fillId="30" borderId="0" xfId="0" applyFont="1" applyFill="1"/>
    <xf numFmtId="3" fontId="0" fillId="31" borderId="0" xfId="0" applyNumberFormat="1" applyFill="1"/>
    <xf numFmtId="3" fontId="0" fillId="31" borderId="1" xfId="0" applyNumberFormat="1" applyFill="1" applyBorder="1"/>
    <xf numFmtId="3" fontId="0" fillId="0" borderId="0" xfId="0" applyNumberFormat="1"/>
    <xf numFmtId="3" fontId="0" fillId="31" borderId="2" xfId="0" applyNumberFormat="1" applyFill="1" applyBorder="1"/>
    <xf numFmtId="3" fontId="0" fillId="31" borderId="3" xfId="0" applyNumberFormat="1" applyFill="1" applyBorder="1"/>
    <xf numFmtId="0" fontId="40" fillId="0" borderId="0" xfId="28" applyFont="1"/>
    <xf numFmtId="0" fontId="41" fillId="30" borderId="0" xfId="49" applyFont="1" applyFill="1"/>
    <xf numFmtId="0" fontId="41" fillId="30" borderId="0" xfId="49" applyFont="1" applyFill="1" applyAlignment="1">
      <alignment horizontal="left"/>
    </xf>
    <xf numFmtId="169" fontId="26" fillId="0" borderId="0" xfId="60" applyNumberFormat="1" applyFont="1" applyBorder="1"/>
    <xf numFmtId="0" fontId="0" fillId="0" borderId="0" xfId="0" applyAlignment="1">
      <alignment horizontal="center"/>
    </xf>
    <xf numFmtId="0" fontId="38" fillId="0" borderId="0" xfId="0" applyFont="1" applyAlignment="1">
      <alignment horizontal="center"/>
    </xf>
    <xf numFmtId="170" fontId="42" fillId="31" borderId="4" xfId="34" applyNumberFormat="1" applyFont="1" applyFill="1" applyBorder="1" applyAlignment="1">
      <alignment vertical="center" wrapText="1"/>
    </xf>
    <xf numFmtId="170" fontId="42" fillId="31" borderId="5" xfId="34" applyNumberFormat="1" applyFont="1" applyFill="1" applyBorder="1" applyAlignment="1">
      <alignment vertical="center" wrapText="1"/>
    </xf>
    <xf numFmtId="0" fontId="41" fillId="31" borderId="5" xfId="49" applyFont="1" applyFill="1" applyBorder="1" applyAlignment="1">
      <alignment horizontal="center" vertical="center" wrapText="1"/>
    </xf>
    <xf numFmtId="0" fontId="41" fillId="31" borderId="6" xfId="49" applyFont="1" applyFill="1" applyBorder="1" applyAlignment="1">
      <alignment horizontal="center" vertical="center" wrapText="1"/>
    </xf>
    <xf numFmtId="3" fontId="41" fillId="31" borderId="5" xfId="49" applyNumberFormat="1" applyFont="1" applyFill="1" applyBorder="1" applyAlignment="1">
      <alignment vertical="center" wrapText="1"/>
    </xf>
    <xf numFmtId="3" fontId="41" fillId="31" borderId="7" xfId="49" applyNumberFormat="1" applyFont="1" applyFill="1" applyBorder="1" applyAlignment="1">
      <alignment vertical="center" wrapText="1"/>
    </xf>
    <xf numFmtId="0" fontId="0" fillId="0" borderId="8" xfId="0" applyBorder="1"/>
    <xf numFmtId="0" fontId="0" fillId="0" borderId="9" xfId="0" applyBorder="1"/>
    <xf numFmtId="0" fontId="43" fillId="31" borderId="0" xfId="49" applyFont="1" applyFill="1" applyAlignment="1">
      <alignment horizontal="left" vertical="center" wrapText="1"/>
    </xf>
    <xf numFmtId="0" fontId="26" fillId="31" borderId="0" xfId="49" applyFont="1" applyFill="1" applyAlignment="1">
      <alignment horizontal="left" vertical="center" wrapText="1"/>
    </xf>
    <xf numFmtId="0" fontId="0" fillId="31" borderId="0" xfId="0" applyFill="1"/>
    <xf numFmtId="0" fontId="0" fillId="31" borderId="1" xfId="0" applyFill="1" applyBorder="1"/>
    <xf numFmtId="3" fontId="0" fillId="0" borderId="9" xfId="0" applyNumberFormat="1" applyBorder="1"/>
    <xf numFmtId="0" fontId="43" fillId="0" borderId="0" xfId="49" applyFont="1" applyAlignment="1">
      <alignment horizontal="justify" vertical="center" wrapText="1"/>
    </xf>
    <xf numFmtId="3" fontId="0" fillId="0" borderId="1" xfId="0" applyNumberFormat="1" applyBorder="1"/>
    <xf numFmtId="0" fontId="43" fillId="31" borderId="0" xfId="49" applyFont="1" applyFill="1" applyAlignment="1">
      <alignment horizontal="justify" vertical="center" wrapText="1"/>
    </xf>
    <xf numFmtId="0" fontId="26" fillId="31" borderId="0" xfId="49" applyFont="1" applyFill="1" applyAlignment="1">
      <alignment horizontal="justify" vertical="center" wrapText="1"/>
    </xf>
    <xf numFmtId="0" fontId="26" fillId="0" borderId="0" xfId="49" applyFont="1" applyAlignment="1">
      <alignment horizontal="justify" vertical="center" wrapText="1"/>
    </xf>
    <xf numFmtId="0" fontId="0" fillId="0" borderId="1" xfId="0" applyBorder="1"/>
    <xf numFmtId="0" fontId="43" fillId="0" borderId="0" xfId="0" applyFont="1"/>
    <xf numFmtId="0" fontId="38" fillId="31" borderId="0" xfId="0" applyFont="1" applyFill="1"/>
    <xf numFmtId="3" fontId="38" fillId="31" borderId="0" xfId="0" applyNumberFormat="1" applyFont="1" applyFill="1"/>
    <xf numFmtId="3" fontId="38" fillId="31" borderId="1" xfId="0" applyNumberFormat="1" applyFont="1" applyFill="1" applyBorder="1"/>
    <xf numFmtId="3" fontId="43" fillId="0" borderId="0" xfId="0" applyNumberFormat="1" applyFont="1"/>
    <xf numFmtId="3" fontId="43" fillId="31" borderId="0" xfId="0" applyNumberFormat="1" applyFont="1" applyFill="1"/>
    <xf numFmtId="3" fontId="43" fillId="31" borderId="0" xfId="59" applyNumberFormat="1" applyFont="1" applyFill="1"/>
    <xf numFmtId="0" fontId="43" fillId="0" borderId="0" xfId="49" applyFont="1" applyAlignment="1">
      <alignment vertical="center" wrapText="1"/>
    </xf>
    <xf numFmtId="0" fontId="43" fillId="31" borderId="0" xfId="49" applyFont="1" applyFill="1" applyAlignment="1">
      <alignment vertical="center" wrapText="1"/>
    </xf>
    <xf numFmtId="0" fontId="43" fillId="0" borderId="0" xfId="49" applyFont="1" applyAlignment="1">
      <alignment horizontal="left" vertical="center"/>
    </xf>
    <xf numFmtId="0" fontId="43" fillId="31" borderId="2" xfId="49" applyFont="1" applyFill="1" applyBorder="1" applyAlignment="1">
      <alignment horizontal="left" vertical="center" wrapText="1"/>
    </xf>
    <xf numFmtId="0" fontId="0" fillId="31" borderId="2" xfId="0" applyFill="1" applyBorder="1"/>
    <xf numFmtId="3" fontId="39" fillId="30" borderId="0" xfId="59" applyNumberFormat="1" applyFont="1" applyFill="1"/>
    <xf numFmtId="3" fontId="5" fillId="30" borderId="0" xfId="59" applyNumberFormat="1" applyFont="1" applyFill="1"/>
    <xf numFmtId="168" fontId="0" fillId="0" borderId="9" xfId="0" applyNumberFormat="1" applyBorder="1"/>
    <xf numFmtId="0" fontId="41" fillId="31" borderId="6" xfId="49" applyFont="1" applyFill="1" applyBorder="1" applyAlignment="1">
      <alignment horizontal="center" vertical="center"/>
    </xf>
    <xf numFmtId="172" fontId="0" fillId="32" borderId="17" xfId="0" applyNumberFormat="1" applyFill="1" applyBorder="1" applyAlignment="1">
      <alignment horizontal="right" vertical="center" wrapText="1"/>
    </xf>
    <xf numFmtId="173" fontId="0" fillId="32" borderId="17" xfId="0" applyNumberFormat="1" applyFill="1" applyBorder="1" applyAlignment="1">
      <alignment horizontal="right" vertical="top" wrapText="1"/>
    </xf>
    <xf numFmtId="172" fontId="0" fillId="33" borderId="17" xfId="0" applyNumberFormat="1" applyFill="1" applyBorder="1" applyAlignment="1">
      <alignment horizontal="right" vertical="center" wrapText="1"/>
    </xf>
    <xf numFmtId="0" fontId="44" fillId="32" borderId="18" xfId="0" applyFont="1" applyFill="1" applyBorder="1" applyAlignment="1">
      <alignment horizontal="center" vertical="center" wrapText="1"/>
    </xf>
    <xf numFmtId="173" fontId="0" fillId="33" borderId="17" xfId="0" applyNumberFormat="1" applyFill="1" applyBorder="1" applyAlignment="1">
      <alignment horizontal="right" vertical="top" wrapText="1"/>
    </xf>
    <xf numFmtId="174" fontId="0" fillId="0" borderId="0" xfId="0" applyNumberFormat="1"/>
    <xf numFmtId="173" fontId="0" fillId="32" borderId="19" xfId="0" applyNumberFormat="1" applyFill="1" applyBorder="1" applyAlignment="1">
      <alignment horizontal="right" vertical="center" wrapText="1"/>
    </xf>
    <xf numFmtId="173" fontId="0" fillId="0" borderId="0" xfId="0" applyNumberFormat="1"/>
    <xf numFmtId="0" fontId="44" fillId="32" borderId="20" xfId="0" applyFont="1" applyFill="1" applyBorder="1" applyAlignment="1">
      <alignment horizontal="center" vertical="center" wrapText="1"/>
    </xf>
    <xf numFmtId="0" fontId="0" fillId="0" borderId="0" xfId="0" applyAlignment="1">
      <alignment horizontal="center" vertical="top" wrapText="1"/>
    </xf>
    <xf numFmtId="0" fontId="45" fillId="0" borderId="0" xfId="0" applyFont="1" applyAlignment="1">
      <alignment horizontal="left" vertical="top" wrapText="1"/>
    </xf>
    <xf numFmtId="0" fontId="44" fillId="32" borderId="21" xfId="0" applyFont="1" applyFill="1" applyBorder="1" applyAlignment="1">
      <alignment horizontal="center" vertical="center" wrapText="1"/>
    </xf>
    <xf numFmtId="173" fontId="0" fillId="33" borderId="19" xfId="0" applyNumberFormat="1" applyFill="1" applyBorder="1" applyAlignment="1">
      <alignment horizontal="right" vertical="center" wrapText="1"/>
    </xf>
    <xf numFmtId="0" fontId="31" fillId="0" borderId="0" xfId="28" applyAlignment="1">
      <alignment horizontal="center" vertical="center"/>
    </xf>
    <xf numFmtId="3" fontId="17" fillId="34" borderId="0" xfId="59" applyNumberFormat="1" applyFont="1" applyFill="1"/>
    <xf numFmtId="3" fontId="17" fillId="30" borderId="9" xfId="59" applyNumberFormat="1" applyFont="1" applyFill="1" applyBorder="1"/>
    <xf numFmtId="175" fontId="46" fillId="30" borderId="10" xfId="34" applyNumberFormat="1" applyFont="1" applyFill="1" applyBorder="1" applyAlignment="1">
      <alignment vertical="top" wrapText="1"/>
    </xf>
    <xf numFmtId="3" fontId="17" fillId="34" borderId="9" xfId="59" applyNumberFormat="1" applyFont="1" applyFill="1" applyBorder="1"/>
    <xf numFmtId="3" fontId="47" fillId="34" borderId="0" xfId="0" applyNumberFormat="1" applyFont="1" applyFill="1"/>
    <xf numFmtId="3" fontId="47" fillId="34" borderId="1" xfId="0" applyNumberFormat="1" applyFont="1" applyFill="1" applyBorder="1"/>
    <xf numFmtId="3" fontId="48" fillId="30" borderId="0" xfId="59" applyNumberFormat="1" applyFont="1" applyFill="1"/>
    <xf numFmtId="175" fontId="49" fillId="30" borderId="8" xfId="34" applyNumberFormat="1" applyFont="1" applyFill="1" applyBorder="1" applyAlignment="1">
      <alignment vertical="top" wrapText="1"/>
    </xf>
    <xf numFmtId="3" fontId="17" fillId="34" borderId="1" xfId="59" applyNumberFormat="1" applyFont="1" applyFill="1" applyBorder="1"/>
    <xf numFmtId="3" fontId="0" fillId="30" borderId="0" xfId="0" applyNumberFormat="1" applyFill="1"/>
    <xf numFmtId="3" fontId="11" fillId="31" borderId="11" xfId="59" applyNumberFormat="1" applyFont="1" applyFill="1" applyBorder="1" applyAlignment="1">
      <alignment horizontal="left" vertical="center"/>
    </xf>
    <xf numFmtId="3" fontId="17" fillId="34" borderId="12" xfId="59" applyNumberFormat="1" applyFont="1" applyFill="1" applyBorder="1"/>
    <xf numFmtId="3" fontId="48" fillId="34" borderId="11" xfId="59" applyNumberFormat="1" applyFont="1" applyFill="1" applyBorder="1"/>
    <xf numFmtId="3" fontId="48" fillId="34" borderId="2" xfId="59" applyNumberFormat="1" applyFont="1" applyFill="1" applyBorder="1"/>
    <xf numFmtId="3" fontId="17" fillId="30" borderId="12" xfId="59" applyNumberFormat="1" applyFont="1" applyFill="1" applyBorder="1"/>
    <xf numFmtId="3" fontId="47" fillId="30" borderId="10" xfId="0" applyNumberFormat="1" applyFont="1" applyFill="1" applyBorder="1"/>
    <xf numFmtId="3" fontId="48" fillId="30" borderId="11" xfId="59" applyNumberFormat="1" applyFont="1" applyFill="1" applyBorder="1"/>
    <xf numFmtId="3" fontId="48" fillId="30" borderId="2" xfId="59" applyNumberFormat="1" applyFont="1" applyFill="1" applyBorder="1"/>
    <xf numFmtId="170" fontId="48" fillId="30" borderId="0" xfId="34" applyNumberFormat="1" applyFont="1" applyFill="1" applyBorder="1"/>
    <xf numFmtId="3" fontId="48" fillId="30" borderId="4" xfId="59" applyNumberFormat="1" applyFont="1" applyFill="1" applyBorder="1"/>
    <xf numFmtId="0" fontId="50" fillId="30" borderId="0" xfId="0" applyFont="1" applyFill="1" applyAlignment="1">
      <alignment horizontal="center" vertical="center"/>
    </xf>
    <xf numFmtId="3" fontId="14" fillId="30" borderId="9" xfId="59" applyNumberFormat="1" applyFont="1" applyFill="1" applyBorder="1"/>
    <xf numFmtId="3" fontId="48" fillId="30" borderId="3" xfId="59" applyNumberFormat="1" applyFont="1" applyFill="1" applyBorder="1"/>
    <xf numFmtId="0" fontId="51" fillId="30" borderId="0" xfId="0" applyFont="1" applyFill="1"/>
    <xf numFmtId="0" fontId="52" fillId="30" borderId="0" xfId="0" applyFont="1" applyFill="1"/>
    <xf numFmtId="170" fontId="26" fillId="30" borderId="0" xfId="34" applyNumberFormat="1" applyFont="1" applyFill="1"/>
    <xf numFmtId="170" fontId="11" fillId="30" borderId="0" xfId="34" applyNumberFormat="1" applyFont="1" applyFill="1" applyBorder="1" applyAlignment="1">
      <alignment horizontal="center"/>
    </xf>
    <xf numFmtId="0" fontId="38" fillId="30" borderId="0" xfId="0" applyFont="1" applyFill="1"/>
    <xf numFmtId="170" fontId="46" fillId="30" borderId="10" xfId="34" applyNumberFormat="1" applyFont="1" applyFill="1" applyBorder="1" applyAlignment="1">
      <alignment vertical="top" wrapText="1"/>
    </xf>
    <xf numFmtId="9" fontId="26" fillId="30" borderId="0" xfId="60" applyFont="1" applyFill="1"/>
    <xf numFmtId="3" fontId="48" fillId="30" borderId="9" xfId="59" applyNumberFormat="1" applyFont="1" applyFill="1" applyBorder="1"/>
    <xf numFmtId="169" fontId="26" fillId="30" borderId="0" xfId="60" applyNumberFormat="1" applyFont="1" applyFill="1"/>
    <xf numFmtId="2" fontId="0" fillId="0" borderId="0" xfId="0" applyNumberFormat="1"/>
    <xf numFmtId="175" fontId="49" fillId="30" borderId="0" xfId="34" applyNumberFormat="1" applyFont="1" applyFill="1" applyBorder="1" applyAlignment="1">
      <alignment vertical="top" wrapText="1"/>
    </xf>
    <xf numFmtId="3" fontId="2" fillId="0" borderId="0" xfId="0" applyNumberFormat="1" applyFont="1"/>
    <xf numFmtId="3" fontId="2" fillId="0" borderId="0" xfId="0" applyNumberFormat="1" applyFont="1" applyAlignment="1">
      <alignment horizontal="center"/>
    </xf>
    <xf numFmtId="3" fontId="19" fillId="0" borderId="0" xfId="0" applyNumberFormat="1" applyFont="1"/>
    <xf numFmtId="3" fontId="19" fillId="0" borderId="0" xfId="0" applyNumberFormat="1" applyFont="1" applyAlignment="1">
      <alignment horizontal="center"/>
    </xf>
    <xf numFmtId="3" fontId="2" fillId="0" borderId="0" xfId="52" applyNumberFormat="1" applyFont="1" applyAlignment="1">
      <alignment horizontal="center"/>
    </xf>
    <xf numFmtId="3" fontId="2" fillId="0" borderId="0" xfId="0" applyNumberFormat="1" applyFont="1" applyAlignment="1">
      <alignment horizontal="right"/>
    </xf>
    <xf numFmtId="3" fontId="2" fillId="35" borderId="0" xfId="52" applyNumberFormat="1" applyFont="1" applyFill="1" applyAlignment="1">
      <alignment horizontal="center"/>
    </xf>
    <xf numFmtId="3" fontId="2" fillId="35" borderId="0" xfId="0" applyNumberFormat="1" applyFont="1" applyFill="1" applyAlignment="1">
      <alignment horizontal="center"/>
    </xf>
    <xf numFmtId="3" fontId="20" fillId="0" borderId="0" xfId="0" applyNumberFormat="1" applyFont="1" applyAlignment="1">
      <alignment horizontal="center"/>
    </xf>
    <xf numFmtId="0" fontId="2" fillId="0" borderId="0" xfId="0" applyFont="1" applyAlignment="1">
      <alignment horizontal="right"/>
    </xf>
    <xf numFmtId="0" fontId="20" fillId="0" borderId="0" xfId="0" applyFont="1" applyAlignment="1">
      <alignment horizontal="center"/>
    </xf>
    <xf numFmtId="0" fontId="2" fillId="0" borderId="0" xfId="0" applyFont="1" applyAlignment="1">
      <alignment horizontal="center"/>
    </xf>
    <xf numFmtId="0" fontId="20" fillId="0" borderId="0" xfId="0" applyFont="1" applyAlignment="1">
      <alignment horizontal="right"/>
    </xf>
    <xf numFmtId="168" fontId="2" fillId="0" borderId="0" xfId="0" applyNumberFormat="1" applyFont="1" applyAlignment="1">
      <alignment horizontal="center"/>
    </xf>
    <xf numFmtId="168" fontId="2" fillId="0" borderId="0" xfId="0" applyNumberFormat="1" applyFont="1" applyAlignment="1">
      <alignment horizontal="right"/>
    </xf>
    <xf numFmtId="4" fontId="2" fillId="0" borderId="0" xfId="0" applyNumberFormat="1" applyFont="1" applyAlignment="1">
      <alignment horizontal="center"/>
    </xf>
    <xf numFmtId="37" fontId="0" fillId="0" borderId="0" xfId="0" applyNumberFormat="1"/>
    <xf numFmtId="0" fontId="0" fillId="0" borderId="0" xfId="0" applyAlignment="1">
      <alignment horizontal="left"/>
    </xf>
    <xf numFmtId="0" fontId="0" fillId="0" borderId="0" xfId="0" applyAlignment="1">
      <alignment horizontal="right"/>
    </xf>
    <xf numFmtId="0" fontId="2" fillId="0" borderId="0" xfId="0" applyFont="1" applyAlignment="1">
      <alignment horizontal="left"/>
    </xf>
    <xf numFmtId="0" fontId="21" fillId="0" borderId="0" xfId="0" applyFont="1" applyAlignment="1">
      <alignment horizontal="left"/>
    </xf>
    <xf numFmtId="37" fontId="0" fillId="0" borderId="0" xfId="0" applyNumberFormat="1" applyAlignment="1">
      <alignment horizontal="right"/>
    </xf>
    <xf numFmtId="18" fontId="0" fillId="0" borderId="0" xfId="0" quotePrefix="1" applyNumberFormat="1" applyAlignment="1">
      <alignment horizontal="right"/>
    </xf>
    <xf numFmtId="0" fontId="0" fillId="0" borderId="0" xfId="0" quotePrefix="1" applyAlignment="1">
      <alignment horizontal="right"/>
    </xf>
    <xf numFmtId="0" fontId="2" fillId="0" borderId="0" xfId="0" quotePrefix="1" applyFont="1" applyAlignment="1">
      <alignment horizontal="right"/>
    </xf>
    <xf numFmtId="3" fontId="0" fillId="0" borderId="0" xfId="0" applyNumberFormat="1" applyAlignment="1">
      <alignment horizontal="right"/>
    </xf>
    <xf numFmtId="37" fontId="2" fillId="0" borderId="0" xfId="0" applyNumberFormat="1" applyFont="1" applyAlignment="1">
      <alignment horizontal="right"/>
    </xf>
    <xf numFmtId="169" fontId="2" fillId="0" borderId="0" xfId="60" applyNumberFormat="1" applyFont="1" applyAlignment="1">
      <alignment horizontal="right"/>
    </xf>
    <xf numFmtId="39" fontId="0" fillId="0" borderId="0" xfId="0" applyNumberFormat="1" applyAlignment="1">
      <alignment horizontal="right"/>
    </xf>
    <xf numFmtId="4" fontId="2" fillId="0" borderId="0" xfId="0" applyNumberFormat="1" applyFont="1" applyAlignment="1">
      <alignment horizontal="right"/>
    </xf>
    <xf numFmtId="4" fontId="0" fillId="0" borderId="0" xfId="0" applyNumberFormat="1"/>
    <xf numFmtId="0" fontId="54" fillId="0" borderId="0" xfId="0" applyFont="1"/>
    <xf numFmtId="9" fontId="26" fillId="0" borderId="0" xfId="60" applyFont="1" applyAlignment="1">
      <alignment horizontal="right"/>
    </xf>
    <xf numFmtId="170" fontId="26" fillId="0" borderId="0" xfId="34" applyNumberFormat="1" applyFont="1" applyAlignment="1">
      <alignment horizontal="right"/>
    </xf>
    <xf numFmtId="170" fontId="0" fillId="0" borderId="0" xfId="0" applyNumberFormat="1" applyAlignment="1">
      <alignment horizontal="right"/>
    </xf>
    <xf numFmtId="176" fontId="0" fillId="0" borderId="0" xfId="0" applyNumberFormat="1"/>
    <xf numFmtId="0" fontId="22" fillId="0" borderId="0" xfId="0" applyFont="1" applyAlignment="1">
      <alignment horizontal="left"/>
    </xf>
    <xf numFmtId="18" fontId="2" fillId="0" borderId="0" xfId="0" quotePrefix="1" applyNumberFormat="1" applyFont="1" applyAlignment="1">
      <alignment horizontal="right"/>
    </xf>
    <xf numFmtId="37" fontId="0" fillId="0" borderId="0" xfId="0" applyNumberFormat="1" applyAlignment="1">
      <alignment horizontal="left"/>
    </xf>
    <xf numFmtId="177" fontId="0" fillId="0" borderId="0" xfId="0" applyNumberFormat="1"/>
    <xf numFmtId="3" fontId="0" fillId="35" borderId="0" xfId="0" applyNumberFormat="1" applyFill="1"/>
    <xf numFmtId="178" fontId="20" fillId="0" borderId="0" xfId="0" applyNumberFormat="1" applyFont="1"/>
    <xf numFmtId="178" fontId="2" fillId="0" borderId="0" xfId="0" applyNumberFormat="1" applyFont="1"/>
    <xf numFmtId="171" fontId="0" fillId="0" borderId="0" xfId="0" applyNumberFormat="1"/>
    <xf numFmtId="168" fontId="0" fillId="0" borderId="0" xfId="0" applyNumberFormat="1"/>
    <xf numFmtId="37" fontId="0" fillId="0" borderId="0" xfId="0" applyNumberFormat="1" applyAlignment="1">
      <alignment horizontal="center"/>
    </xf>
    <xf numFmtId="0" fontId="0" fillId="0" borderId="0" xfId="0" quotePrefix="1" applyAlignment="1">
      <alignment horizontal="center"/>
    </xf>
    <xf numFmtId="37" fontId="2" fillId="0" borderId="0" xfId="0" applyNumberFormat="1" applyFont="1" applyAlignment="1">
      <alignment horizontal="center"/>
    </xf>
    <xf numFmtId="3" fontId="0" fillId="0" borderId="0" xfId="0" applyNumberFormat="1" applyAlignment="1">
      <alignment horizontal="center"/>
    </xf>
    <xf numFmtId="3" fontId="2" fillId="0" borderId="0" xfId="48" applyNumberFormat="1" applyFont="1" applyAlignment="1">
      <alignment horizontal="center"/>
    </xf>
    <xf numFmtId="39" fontId="0" fillId="0" borderId="0" xfId="0" applyNumberFormat="1" applyAlignment="1">
      <alignment horizontal="center"/>
    </xf>
    <xf numFmtId="39" fontId="2" fillId="0" borderId="0" xfId="0" applyNumberFormat="1" applyFont="1" applyAlignment="1">
      <alignment horizontal="center"/>
    </xf>
    <xf numFmtId="4" fontId="0" fillId="0" borderId="0" xfId="0" applyNumberFormat="1" applyAlignment="1">
      <alignment horizontal="center"/>
    </xf>
    <xf numFmtId="0" fontId="0" fillId="35" borderId="0" xfId="0" applyFill="1"/>
    <xf numFmtId="0" fontId="2" fillId="35" borderId="0" xfId="0" applyFont="1" applyFill="1" applyAlignment="1">
      <alignment horizontal="center"/>
    </xf>
    <xf numFmtId="39" fontId="2" fillId="0" borderId="0" xfId="0" applyNumberFormat="1" applyFont="1" applyAlignment="1">
      <alignment horizontal="right"/>
    </xf>
    <xf numFmtId="179" fontId="0" fillId="0" borderId="0" xfId="0" applyNumberFormat="1" applyAlignment="1">
      <alignment horizontal="right"/>
    </xf>
    <xf numFmtId="0" fontId="2" fillId="35" borderId="0" xfId="0" applyFont="1" applyFill="1" applyAlignment="1">
      <alignment horizontal="right"/>
    </xf>
    <xf numFmtId="37" fontId="0" fillId="35" borderId="0" xfId="0" applyNumberFormat="1" applyFill="1" applyAlignment="1">
      <alignment horizontal="right"/>
    </xf>
    <xf numFmtId="168" fontId="2" fillId="35" borderId="0" xfId="0" applyNumberFormat="1" applyFont="1" applyFill="1" applyAlignment="1">
      <alignment horizontal="center"/>
    </xf>
    <xf numFmtId="4" fontId="2" fillId="35" borderId="0" xfId="0" applyNumberFormat="1" applyFont="1" applyFill="1" applyAlignment="1">
      <alignment horizontal="center"/>
    </xf>
    <xf numFmtId="3" fontId="19" fillId="35" borderId="0" xfId="0" applyNumberFormat="1" applyFont="1" applyFill="1" applyAlignment="1">
      <alignment horizontal="center"/>
    </xf>
    <xf numFmtId="0" fontId="2" fillId="35" borderId="0" xfId="0" applyFont="1" applyFill="1"/>
    <xf numFmtId="43" fontId="26" fillId="0" borderId="0" xfId="34" applyNumberFormat="1" applyFont="1" applyFill="1"/>
    <xf numFmtId="18" fontId="0" fillId="0" borderId="0" xfId="0" quotePrefix="1" applyNumberFormat="1" applyAlignment="1">
      <alignment horizontal="center"/>
    </xf>
    <xf numFmtId="0" fontId="0" fillId="0" borderId="0" xfId="0" applyProtection="1">
      <protection locked="0"/>
    </xf>
    <xf numFmtId="39" fontId="0" fillId="35" borderId="0" xfId="0" applyNumberFormat="1" applyFill="1" applyAlignment="1">
      <alignment horizontal="right"/>
    </xf>
    <xf numFmtId="4" fontId="0" fillId="35" borderId="0" xfId="0" applyNumberFormat="1" applyFill="1"/>
    <xf numFmtId="0" fontId="2" fillId="0" borderId="0" xfId="0" applyFont="1"/>
    <xf numFmtId="0" fontId="38" fillId="30" borderId="0" xfId="0" applyFont="1" applyFill="1" applyAlignment="1">
      <alignment horizontal="center"/>
    </xf>
    <xf numFmtId="3" fontId="47" fillId="30" borderId="0" xfId="0" applyNumberFormat="1" applyFont="1" applyFill="1"/>
    <xf numFmtId="3" fontId="17" fillId="30" borderId="0" xfId="59" applyNumberFormat="1" applyFont="1" applyFill="1"/>
    <xf numFmtId="3" fontId="16" fillId="30" borderId="11" xfId="0" applyNumberFormat="1" applyFont="1" applyFill="1" applyBorder="1" applyAlignment="1">
      <alignment vertical="center"/>
    </xf>
    <xf numFmtId="3" fontId="16" fillId="30" borderId="2" xfId="0" applyNumberFormat="1" applyFont="1" applyFill="1" applyBorder="1" applyAlignment="1">
      <alignment vertical="center"/>
    </xf>
    <xf numFmtId="0" fontId="12" fillId="30" borderId="0" xfId="0" applyFont="1" applyFill="1" applyAlignment="1">
      <alignment horizontal="left"/>
    </xf>
    <xf numFmtId="0" fontId="11" fillId="30" borderId="0" xfId="0" applyFont="1" applyFill="1" applyAlignment="1">
      <alignment vertical="center" wrapText="1"/>
    </xf>
    <xf numFmtId="175" fontId="49" fillId="30" borderId="10" xfId="34" applyNumberFormat="1" applyFont="1" applyFill="1" applyBorder="1" applyAlignment="1">
      <alignment vertical="top" wrapText="1"/>
    </xf>
    <xf numFmtId="0" fontId="31" fillId="30" borderId="0" xfId="28" applyFill="1" applyAlignment="1">
      <alignment horizontal="center" vertical="center"/>
    </xf>
    <xf numFmtId="0" fontId="0" fillId="30" borderId="3" xfId="0" applyFill="1" applyBorder="1"/>
    <xf numFmtId="0" fontId="0" fillId="30" borderId="2" xfId="0" applyFill="1" applyBorder="1"/>
    <xf numFmtId="3" fontId="47" fillId="30" borderId="1" xfId="0" applyNumberFormat="1" applyFont="1" applyFill="1" applyBorder="1"/>
    <xf numFmtId="3" fontId="17" fillId="34" borderId="10" xfId="59" applyNumberFormat="1" applyFont="1" applyFill="1" applyBorder="1"/>
    <xf numFmtId="3" fontId="47" fillId="34" borderId="10" xfId="0" applyNumberFormat="1" applyFont="1" applyFill="1" applyBorder="1"/>
    <xf numFmtId="3" fontId="47" fillId="34" borderId="8" xfId="0" applyNumberFormat="1" applyFont="1" applyFill="1" applyBorder="1"/>
    <xf numFmtId="0" fontId="55" fillId="30" borderId="12" xfId="0" applyFont="1" applyFill="1" applyBorder="1"/>
    <xf numFmtId="0" fontId="55" fillId="30" borderId="10" xfId="0" applyFont="1" applyFill="1" applyBorder="1"/>
    <xf numFmtId="3" fontId="17" fillId="30" borderId="1" xfId="59" applyNumberFormat="1" applyFont="1" applyFill="1" applyBorder="1"/>
    <xf numFmtId="0" fontId="55" fillId="30" borderId="9" xfId="0" applyFont="1" applyFill="1" applyBorder="1"/>
    <xf numFmtId="3" fontId="48" fillId="34" borderId="3" xfId="59" applyNumberFormat="1" applyFont="1" applyFill="1" applyBorder="1"/>
    <xf numFmtId="0" fontId="0" fillId="30" borderId="10" xfId="0" applyFill="1" applyBorder="1"/>
    <xf numFmtId="0" fontId="0" fillId="30" borderId="8" xfId="0" applyFill="1" applyBorder="1"/>
    <xf numFmtId="0" fontId="0" fillId="30" borderId="1" xfId="0" applyFill="1" applyBorder="1"/>
    <xf numFmtId="169" fontId="38" fillId="30" borderId="0" xfId="60" applyNumberFormat="1" applyFont="1" applyFill="1" applyBorder="1" applyAlignment="1"/>
    <xf numFmtId="0" fontId="0" fillId="30" borderId="9" xfId="0" applyFill="1" applyBorder="1"/>
    <xf numFmtId="0" fontId="56" fillId="30" borderId="0" xfId="0" applyFont="1" applyFill="1" applyAlignment="1">
      <alignment horizontal="center" vertical="center" wrapText="1"/>
    </xf>
    <xf numFmtId="3" fontId="11" fillId="30" borderId="0" xfId="59" applyNumberFormat="1" applyFont="1" applyFill="1"/>
    <xf numFmtId="2" fontId="0" fillId="30" borderId="0" xfId="0" applyNumberFormat="1" applyFill="1"/>
    <xf numFmtId="168" fontId="47" fillId="30" borderId="0" xfId="0" applyNumberFormat="1" applyFont="1" applyFill="1"/>
    <xf numFmtId="3" fontId="47" fillId="34" borderId="12" xfId="0" applyNumberFormat="1" applyFont="1" applyFill="1" applyBorder="1"/>
    <xf numFmtId="4" fontId="48" fillId="30" borderId="0" xfId="59" applyNumberFormat="1" applyFont="1" applyFill="1"/>
    <xf numFmtId="0" fontId="52" fillId="30" borderId="0" xfId="0" applyFont="1" applyFill="1" applyAlignment="1">
      <alignment horizontal="center"/>
    </xf>
    <xf numFmtId="169" fontId="52" fillId="30" borderId="0" xfId="60" applyNumberFormat="1" applyFont="1" applyFill="1" applyBorder="1" applyAlignment="1">
      <alignment horizontal="center"/>
    </xf>
    <xf numFmtId="0" fontId="52" fillId="30" borderId="0" xfId="0" applyFont="1" applyFill="1" applyAlignment="1">
      <alignment horizontal="right"/>
    </xf>
    <xf numFmtId="3" fontId="52" fillId="30" borderId="0" xfId="0" applyNumberFormat="1" applyFont="1" applyFill="1"/>
    <xf numFmtId="0" fontId="57" fillId="30" borderId="9" xfId="0" applyFont="1" applyFill="1" applyBorder="1" applyAlignment="1">
      <alignment horizontal="right" vertical="center"/>
    </xf>
    <xf numFmtId="0" fontId="57" fillId="30" borderId="0" xfId="0" applyFont="1" applyFill="1" applyAlignment="1">
      <alignment horizontal="left" vertical="center"/>
    </xf>
    <xf numFmtId="0" fontId="53" fillId="30" borderId="0" xfId="28" applyFont="1" applyFill="1" applyBorder="1" applyAlignment="1">
      <alignment horizontal="left"/>
    </xf>
    <xf numFmtId="0" fontId="53" fillId="30" borderId="0" xfId="28" applyFont="1" applyFill="1" applyBorder="1" applyAlignment="1">
      <alignment horizontal="left" vertical="center" wrapText="1"/>
    </xf>
    <xf numFmtId="0" fontId="57" fillId="30" borderId="0" xfId="0" applyFont="1" applyFill="1" applyAlignment="1">
      <alignment horizontal="right" vertical="center"/>
    </xf>
    <xf numFmtId="0" fontId="58" fillId="30" borderId="0" xfId="0" applyFont="1" applyFill="1"/>
    <xf numFmtId="0" fontId="24" fillId="30" borderId="0" xfId="0" applyFont="1" applyFill="1" applyAlignment="1">
      <alignment vertical="center"/>
    </xf>
    <xf numFmtId="0" fontId="11" fillId="34" borderId="0" xfId="0" applyFont="1" applyFill="1" applyAlignment="1">
      <alignment vertical="center" wrapText="1"/>
    </xf>
    <xf numFmtId="0" fontId="56" fillId="34" borderId="0" xfId="0" applyFont="1" applyFill="1" applyAlignment="1">
      <alignment horizontal="left"/>
    </xf>
    <xf numFmtId="0" fontId="41" fillId="34" borderId="0" xfId="0" applyFont="1" applyFill="1" applyAlignment="1">
      <alignment horizontal="left"/>
    </xf>
    <xf numFmtId="0" fontId="11" fillId="34" borderId="0" xfId="0" applyFont="1" applyFill="1" applyAlignment="1">
      <alignment vertical="center"/>
    </xf>
    <xf numFmtId="0" fontId="12" fillId="34" borderId="0" xfId="0" applyFont="1" applyFill="1" applyAlignment="1">
      <alignment horizontal="left"/>
    </xf>
    <xf numFmtId="0" fontId="31" fillId="0" borderId="0" xfId="28" applyAlignment="1">
      <alignment horizontal="right" vertical="center"/>
    </xf>
    <xf numFmtId="0" fontId="0" fillId="31" borderId="10" xfId="0" applyFill="1" applyBorder="1"/>
    <xf numFmtId="0" fontId="55" fillId="30" borderId="0" xfId="0" applyFont="1" applyFill="1" applyAlignment="1">
      <alignment wrapText="1"/>
    </xf>
    <xf numFmtId="0" fontId="56" fillId="31" borderId="5" xfId="0" applyFont="1" applyFill="1" applyBorder="1" applyAlignment="1">
      <alignment horizontal="center" vertical="center" wrapText="1"/>
    </xf>
    <xf numFmtId="0" fontId="56" fillId="31" borderId="7" xfId="0" applyFont="1" applyFill="1" applyBorder="1" applyAlignment="1">
      <alignment horizontal="center" vertical="center" wrapText="1"/>
    </xf>
    <xf numFmtId="0" fontId="0" fillId="34" borderId="0" xfId="0" applyFill="1"/>
    <xf numFmtId="3" fontId="11" fillId="31" borderId="12" xfId="59" applyNumberFormat="1" applyFont="1" applyFill="1" applyBorder="1" applyAlignment="1">
      <alignment horizontal="right" vertical="center"/>
    </xf>
    <xf numFmtId="0" fontId="56" fillId="34" borderId="0" xfId="0" applyFont="1" applyFill="1" applyAlignment="1">
      <alignment horizontal="center" vertical="center" wrapText="1"/>
    </xf>
    <xf numFmtId="3" fontId="11" fillId="31" borderId="4" xfId="59" applyNumberFormat="1" applyFont="1" applyFill="1" applyBorder="1" applyAlignment="1">
      <alignment vertical="center" wrapText="1"/>
    </xf>
    <xf numFmtId="3" fontId="47" fillId="30" borderId="9" xfId="0" applyNumberFormat="1" applyFont="1" applyFill="1" applyBorder="1"/>
    <xf numFmtId="3" fontId="47" fillId="34" borderId="9" xfId="0" applyNumberFormat="1" applyFont="1" applyFill="1" applyBorder="1"/>
    <xf numFmtId="0" fontId="56" fillId="34" borderId="0" xfId="0" applyFont="1" applyFill="1"/>
    <xf numFmtId="3" fontId="11" fillId="31" borderId="4" xfId="59" applyNumberFormat="1" applyFont="1" applyFill="1" applyBorder="1" applyAlignment="1">
      <alignment horizontal="center" vertical="center" wrapText="1"/>
    </xf>
    <xf numFmtId="3" fontId="11" fillId="31" borderId="9" xfId="59" applyNumberFormat="1" applyFont="1" applyFill="1" applyBorder="1" applyAlignment="1">
      <alignment horizontal="left" vertical="center"/>
    </xf>
    <xf numFmtId="2" fontId="48" fillId="30" borderId="0" xfId="60" applyNumberFormat="1" applyFont="1" applyFill="1" applyBorder="1" applyAlignment="1">
      <alignment horizontal="center"/>
    </xf>
    <xf numFmtId="165" fontId="26" fillId="30" borderId="0" xfId="34" applyFont="1" applyFill="1"/>
    <xf numFmtId="167" fontId="26" fillId="30" borderId="0" xfId="34" applyNumberFormat="1" applyFont="1" applyFill="1"/>
    <xf numFmtId="10" fontId="38" fillId="30" borderId="0" xfId="0" applyNumberFormat="1" applyFont="1" applyFill="1"/>
    <xf numFmtId="169" fontId="0" fillId="30" borderId="0" xfId="0" applyNumberFormat="1" applyFill="1"/>
    <xf numFmtId="0" fontId="59" fillId="36" borderId="0" xfId="28" applyFont="1" applyFill="1" applyAlignment="1">
      <alignment horizontal="center"/>
    </xf>
    <xf numFmtId="165" fontId="48" fillId="30" borderId="0" xfId="34" applyFont="1" applyFill="1" applyBorder="1"/>
    <xf numFmtId="165" fontId="38" fillId="30" borderId="0" xfId="34" applyFont="1" applyFill="1" applyBorder="1" applyAlignment="1"/>
    <xf numFmtId="169" fontId="38" fillId="30" borderId="0" xfId="0" applyNumberFormat="1" applyFont="1" applyFill="1"/>
    <xf numFmtId="0" fontId="47" fillId="30" borderId="0" xfId="0" applyFont="1" applyFill="1"/>
    <xf numFmtId="170" fontId="47" fillId="30" borderId="0" xfId="34" applyNumberFormat="1" applyFont="1" applyFill="1"/>
    <xf numFmtId="169" fontId="17" fillId="30" borderId="0" xfId="60" applyNumberFormat="1" applyFont="1" applyFill="1"/>
    <xf numFmtId="167" fontId="26" fillId="30" borderId="8" xfId="34" applyNumberFormat="1" applyFont="1" applyFill="1" applyBorder="1"/>
    <xf numFmtId="0" fontId="11" fillId="34" borderId="0" xfId="0" applyFont="1" applyFill="1" applyAlignment="1">
      <alignment horizontal="left"/>
    </xf>
    <xf numFmtId="167" fontId="26" fillId="30" borderId="10" xfId="34" applyNumberFormat="1" applyFont="1" applyFill="1" applyBorder="1"/>
    <xf numFmtId="0" fontId="55" fillId="30" borderId="1" xfId="0" applyFont="1" applyFill="1" applyBorder="1" applyAlignment="1">
      <alignment wrapText="1"/>
    </xf>
    <xf numFmtId="2" fontId="48" fillId="30" borderId="5" xfId="60" applyNumberFormat="1" applyFont="1" applyFill="1" applyBorder="1" applyAlignment="1">
      <alignment horizontal="center"/>
    </xf>
    <xf numFmtId="2" fontId="48" fillId="30" borderId="7" xfId="60" applyNumberFormat="1" applyFont="1" applyFill="1" applyBorder="1" applyAlignment="1">
      <alignment horizontal="center"/>
    </xf>
    <xf numFmtId="165" fontId="0" fillId="30" borderId="0" xfId="0" applyNumberFormat="1" applyFill="1"/>
    <xf numFmtId="167" fontId="0" fillId="30" borderId="0" xfId="0" applyNumberFormat="1" applyFill="1"/>
    <xf numFmtId="166" fontId="48" fillId="30" borderId="5" xfId="60" applyNumberFormat="1" applyFont="1" applyFill="1" applyBorder="1" applyAlignment="1">
      <alignment horizontal="center"/>
    </xf>
    <xf numFmtId="166" fontId="48" fillId="30" borderId="7" xfId="60" applyNumberFormat="1" applyFont="1" applyFill="1" applyBorder="1" applyAlignment="1">
      <alignment horizontal="center"/>
    </xf>
    <xf numFmtId="2" fontId="38" fillId="30" borderId="0" xfId="0" applyNumberFormat="1" applyFont="1" applyFill="1"/>
    <xf numFmtId="166" fontId="38" fillId="30" borderId="0" xfId="0" applyNumberFormat="1" applyFont="1" applyFill="1"/>
    <xf numFmtId="166" fontId="48" fillId="30" borderId="0" xfId="60" applyNumberFormat="1" applyFont="1" applyFill="1" applyBorder="1" applyAlignment="1">
      <alignment horizontal="center"/>
    </xf>
    <xf numFmtId="0" fontId="60" fillId="30" borderId="0" xfId="0" applyFont="1" applyFill="1"/>
    <xf numFmtId="0" fontId="60" fillId="30" borderId="0" xfId="0" applyFont="1" applyFill="1" applyAlignment="1">
      <alignment vertical="center" wrapText="1"/>
    </xf>
    <xf numFmtId="0" fontId="60" fillId="30" borderId="0" xfId="0" applyFont="1" applyFill="1" applyAlignment="1">
      <alignment wrapText="1"/>
    </xf>
    <xf numFmtId="181" fontId="26" fillId="30" borderId="0" xfId="60" applyNumberFormat="1" applyFont="1" applyFill="1"/>
    <xf numFmtId="182" fontId="0" fillId="30" borderId="0" xfId="0" applyNumberFormat="1" applyFill="1"/>
    <xf numFmtId="3" fontId="17" fillId="30" borderId="10" xfId="59" applyNumberFormat="1" applyFont="1" applyFill="1" applyBorder="1"/>
    <xf numFmtId="0" fontId="56" fillId="34" borderId="0" xfId="0" applyFont="1" applyFill="1" applyAlignment="1">
      <alignment horizontal="left" vertical="center" wrapText="1"/>
    </xf>
    <xf numFmtId="0" fontId="56" fillId="34" borderId="0" xfId="0" applyFont="1" applyFill="1" applyAlignment="1">
      <alignment horizontal="left" wrapText="1"/>
    </xf>
    <xf numFmtId="0" fontId="56" fillId="31" borderId="10" xfId="0" applyFont="1" applyFill="1" applyBorder="1" applyAlignment="1">
      <alignment horizontal="center" vertical="center" wrapText="1"/>
    </xf>
    <xf numFmtId="164" fontId="38" fillId="30" borderId="0" xfId="35" applyFont="1" applyFill="1" applyBorder="1" applyAlignment="1"/>
    <xf numFmtId="3" fontId="11" fillId="34" borderId="9" xfId="59" applyNumberFormat="1" applyFont="1" applyFill="1" applyBorder="1"/>
    <xf numFmtId="3" fontId="11" fillId="34" borderId="0" xfId="59" applyNumberFormat="1" applyFont="1" applyFill="1"/>
    <xf numFmtId="0" fontId="0" fillId="30" borderId="5" xfId="0" applyFill="1" applyBorder="1"/>
    <xf numFmtId="3" fontId="11" fillId="34" borderId="1" xfId="59" applyNumberFormat="1" applyFont="1" applyFill="1" applyBorder="1"/>
    <xf numFmtId="0" fontId="31" fillId="30" borderId="0" xfId="28" applyFill="1" applyAlignment="1">
      <alignment horizontal="right" vertical="center"/>
    </xf>
    <xf numFmtId="0" fontId="53" fillId="30" borderId="0" xfId="28" applyFont="1" applyFill="1" applyBorder="1" applyAlignment="1">
      <alignment horizontal="left" vertical="center"/>
    </xf>
    <xf numFmtId="165" fontId="48" fillId="30" borderId="0" xfId="34" applyFont="1" applyFill="1"/>
    <xf numFmtId="3" fontId="48" fillId="34" borderId="3" xfId="59" applyNumberFormat="1" applyFont="1" applyFill="1" applyBorder="1" applyAlignment="1">
      <alignment horizontal="right" vertical="center"/>
    </xf>
    <xf numFmtId="3" fontId="48" fillId="34" borderId="2" xfId="59" applyNumberFormat="1" applyFont="1" applyFill="1" applyBorder="1" applyAlignment="1">
      <alignment horizontal="right" vertical="center"/>
    </xf>
    <xf numFmtId="3" fontId="47" fillId="30" borderId="1" xfId="0" applyNumberFormat="1" applyFont="1" applyFill="1" applyBorder="1" applyAlignment="1">
      <alignment horizontal="right" vertical="center"/>
    </xf>
    <xf numFmtId="3" fontId="47" fillId="30" borderId="0" xfId="0" applyNumberFormat="1" applyFont="1" applyFill="1" applyAlignment="1">
      <alignment horizontal="right" vertical="center"/>
    </xf>
    <xf numFmtId="3" fontId="47" fillId="34" borderId="1" xfId="0" applyNumberFormat="1" applyFont="1" applyFill="1" applyBorder="1" applyAlignment="1">
      <alignment horizontal="right" vertical="center"/>
    </xf>
    <xf numFmtId="3" fontId="47" fillId="34" borderId="0" xfId="0" applyNumberFormat="1" applyFont="1" applyFill="1" applyAlignment="1">
      <alignment horizontal="right" vertical="center"/>
    </xf>
    <xf numFmtId="3" fontId="47" fillId="34" borderId="10" xfId="0" applyNumberFormat="1" applyFont="1" applyFill="1" applyBorder="1" applyAlignment="1">
      <alignment horizontal="right" vertical="center"/>
    </xf>
    <xf numFmtId="165" fontId="0" fillId="30" borderId="0" xfId="34" applyFont="1" applyFill="1"/>
    <xf numFmtId="0" fontId="38" fillId="30" borderId="10" xfId="0" applyFont="1" applyFill="1" applyBorder="1"/>
    <xf numFmtId="165" fontId="38" fillId="30" borderId="0" xfId="34" applyFont="1" applyFill="1" applyAlignment="1"/>
    <xf numFmtId="165" fontId="17" fillId="30" borderId="0" xfId="34" applyFont="1" applyFill="1" applyBorder="1"/>
    <xf numFmtId="3" fontId="56" fillId="30" borderId="0" xfId="60" applyNumberFormat="1" applyFont="1" applyFill="1" applyBorder="1" applyAlignment="1"/>
    <xf numFmtId="165" fontId="47" fillId="30" borderId="0" xfId="34" applyFont="1" applyFill="1"/>
    <xf numFmtId="165" fontId="48" fillId="30" borderId="0" xfId="34" applyFont="1" applyFill="1" applyBorder="1" applyAlignment="1">
      <alignment horizontal="center"/>
    </xf>
    <xf numFmtId="0" fontId="0" fillId="30" borderId="0" xfId="0" applyFill="1" applyAlignment="1">
      <alignment vertical="center"/>
    </xf>
    <xf numFmtId="3" fontId="56" fillId="34" borderId="0" xfId="0" applyNumberFormat="1" applyFont="1" applyFill="1"/>
    <xf numFmtId="3" fontId="56" fillId="34" borderId="1" xfId="0" applyNumberFormat="1" applyFont="1" applyFill="1" applyBorder="1"/>
    <xf numFmtId="3" fontId="48" fillId="30" borderId="2" xfId="0" applyNumberFormat="1" applyFont="1" applyFill="1" applyBorder="1"/>
    <xf numFmtId="3" fontId="48" fillId="30" borderId="3" xfId="0" applyNumberFormat="1" applyFont="1" applyFill="1" applyBorder="1"/>
    <xf numFmtId="2" fontId="48" fillId="30" borderId="2" xfId="60" applyNumberFormat="1" applyFont="1" applyFill="1" applyBorder="1" applyAlignment="1">
      <alignment horizontal="center"/>
    </xf>
    <xf numFmtId="165" fontId="56" fillId="30" borderId="0" xfId="34" applyFont="1" applyFill="1" applyBorder="1" applyAlignment="1"/>
    <xf numFmtId="165" fontId="65" fillId="30" borderId="0" xfId="34" applyFont="1" applyFill="1"/>
    <xf numFmtId="2" fontId="26" fillId="30" borderId="0" xfId="34" applyNumberFormat="1" applyFont="1" applyFill="1"/>
    <xf numFmtId="166" fontId="0" fillId="30" borderId="0" xfId="0" applyNumberFormat="1" applyFill="1"/>
    <xf numFmtId="0" fontId="67" fillId="30" borderId="0" xfId="0" applyFont="1" applyFill="1"/>
    <xf numFmtId="184" fontId="26" fillId="30" borderId="0" xfId="34" applyNumberFormat="1" applyFont="1" applyFill="1"/>
    <xf numFmtId="185" fontId="26" fillId="30" borderId="0" xfId="34" applyNumberFormat="1" applyFont="1" applyFill="1"/>
    <xf numFmtId="0" fontId="18" fillId="31" borderId="0" xfId="0" applyFont="1" applyFill="1" applyAlignment="1">
      <alignment horizontal="center" vertical="center" wrapText="1"/>
    </xf>
    <xf numFmtId="0" fontId="0" fillId="30" borderId="0" xfId="0" applyFill="1" applyAlignment="1">
      <alignment horizontal="center"/>
    </xf>
    <xf numFmtId="0" fontId="0" fillId="30" borderId="2" xfId="0" applyFill="1" applyBorder="1" applyAlignment="1">
      <alignment horizontal="center"/>
    </xf>
    <xf numFmtId="0" fontId="51" fillId="30" borderId="0" xfId="0" applyFont="1" applyFill="1" applyAlignment="1">
      <alignment horizontal="justify" wrapText="1"/>
    </xf>
    <xf numFmtId="0" fontId="51" fillId="30" borderId="0" xfId="0" applyFont="1" applyFill="1" applyAlignment="1">
      <alignment horizontal="justify" vertical="center" wrapText="1"/>
    </xf>
    <xf numFmtId="0" fontId="50" fillId="36" borderId="10" xfId="0" applyFont="1" applyFill="1" applyBorder="1" applyAlignment="1">
      <alignment horizontal="center" vertical="center" wrapText="1"/>
    </xf>
    <xf numFmtId="0" fontId="50" fillId="36" borderId="0" xfId="0" applyFont="1" applyFill="1" applyAlignment="1">
      <alignment horizontal="center" vertical="center" wrapText="1"/>
    </xf>
    <xf numFmtId="0" fontId="12" fillId="31" borderId="5" xfId="0" applyFont="1" applyFill="1" applyBorder="1" applyAlignment="1">
      <alignment horizontal="center"/>
    </xf>
    <xf numFmtId="0" fontId="12" fillId="31" borderId="7" xfId="0" applyFont="1" applyFill="1" applyBorder="1" applyAlignment="1">
      <alignment horizontal="center"/>
    </xf>
    <xf numFmtId="0" fontId="56" fillId="31" borderId="10" xfId="0" applyFont="1" applyFill="1" applyBorder="1" applyAlignment="1">
      <alignment horizontal="center" vertical="center" wrapText="1"/>
    </xf>
    <xf numFmtId="0" fontId="56" fillId="31" borderId="2" xfId="0" applyFont="1" applyFill="1" applyBorder="1" applyAlignment="1">
      <alignment horizontal="center" vertical="center" wrapText="1"/>
    </xf>
    <xf numFmtId="0" fontId="56" fillId="31" borderId="8" xfId="0" applyFont="1" applyFill="1" applyBorder="1" applyAlignment="1">
      <alignment horizontal="center" vertical="center" wrapText="1"/>
    </xf>
    <xf numFmtId="0" fontId="56" fillId="31" borderId="3" xfId="0" applyFont="1" applyFill="1" applyBorder="1" applyAlignment="1">
      <alignment horizontal="center" vertical="center" wrapText="1"/>
    </xf>
    <xf numFmtId="0" fontId="50" fillId="36" borderId="0" xfId="0" applyFont="1" applyFill="1" applyAlignment="1">
      <alignment horizontal="center" vertical="center"/>
    </xf>
    <xf numFmtId="0" fontId="12" fillId="31" borderId="12" xfId="0" applyFont="1" applyFill="1" applyBorder="1" applyAlignment="1">
      <alignment horizontal="center" vertical="center"/>
    </xf>
    <xf numFmtId="0" fontId="12" fillId="31" borderId="9" xfId="0" applyFont="1" applyFill="1" applyBorder="1" applyAlignment="1">
      <alignment horizontal="center" vertical="center"/>
    </xf>
    <xf numFmtId="0" fontId="12" fillId="31" borderId="11" xfId="0" applyFont="1" applyFill="1" applyBorder="1" applyAlignment="1">
      <alignment horizontal="center" vertical="center"/>
    </xf>
    <xf numFmtId="0" fontId="38" fillId="30" borderId="0" xfId="0" applyFont="1" applyFill="1" applyAlignment="1">
      <alignment horizontal="center"/>
    </xf>
    <xf numFmtId="0" fontId="56" fillId="31" borderId="0" xfId="0" applyFont="1" applyFill="1" applyAlignment="1">
      <alignment horizontal="center" vertical="center" wrapText="1"/>
    </xf>
    <xf numFmtId="0" fontId="56" fillId="31" borderId="1" xfId="0" applyFont="1" applyFill="1" applyBorder="1" applyAlignment="1">
      <alignment horizontal="center" vertical="center" wrapText="1"/>
    </xf>
    <xf numFmtId="0" fontId="12" fillId="31" borderId="10" xfId="0" applyFont="1" applyFill="1" applyBorder="1" applyAlignment="1">
      <alignment horizontal="center"/>
    </xf>
    <xf numFmtId="0" fontId="12" fillId="31" borderId="8" xfId="0" applyFont="1" applyFill="1" applyBorder="1" applyAlignment="1">
      <alignment horizontal="center"/>
    </xf>
    <xf numFmtId="0" fontId="55" fillId="30" borderId="9" xfId="0" applyFont="1" applyFill="1" applyBorder="1" applyAlignment="1">
      <alignment horizontal="left" wrapText="1"/>
    </xf>
    <xf numFmtId="0" fontId="55" fillId="30" borderId="0" xfId="0" applyFont="1" applyFill="1" applyAlignment="1">
      <alignment horizontal="left" wrapText="1"/>
    </xf>
    <xf numFmtId="0" fontId="55" fillId="30" borderId="1" xfId="0" applyFont="1" applyFill="1" applyBorder="1" applyAlignment="1">
      <alignment horizontal="left" wrapText="1"/>
    </xf>
    <xf numFmtId="3" fontId="11" fillId="31" borderId="12" xfId="59" applyNumberFormat="1" applyFont="1" applyFill="1" applyBorder="1" applyAlignment="1">
      <alignment horizontal="center" vertical="center"/>
    </xf>
    <xf numFmtId="3" fontId="11" fillId="31" borderId="9" xfId="59" applyNumberFormat="1" applyFont="1" applyFill="1" applyBorder="1" applyAlignment="1">
      <alignment horizontal="center" vertical="center"/>
    </xf>
    <xf numFmtId="3" fontId="11" fillId="31" borderId="11" xfId="59" applyNumberFormat="1" applyFont="1" applyFill="1" applyBorder="1" applyAlignment="1">
      <alignment horizontal="center" vertical="center"/>
    </xf>
    <xf numFmtId="0" fontId="11" fillId="34" borderId="0" xfId="0" applyFont="1" applyFill="1" applyAlignment="1">
      <alignment horizontal="left"/>
    </xf>
    <xf numFmtId="0" fontId="38" fillId="31" borderId="12" xfId="0" applyFont="1" applyFill="1" applyBorder="1" applyAlignment="1">
      <alignment horizontal="center" vertical="center"/>
    </xf>
    <xf numFmtId="0" fontId="38" fillId="31" borderId="9" xfId="0" applyFont="1" applyFill="1" applyBorder="1" applyAlignment="1">
      <alignment horizontal="center" vertical="center"/>
    </xf>
    <xf numFmtId="0" fontId="38" fillId="31" borderId="11" xfId="0" applyFont="1" applyFill="1" applyBorder="1" applyAlignment="1">
      <alignment horizontal="center" vertical="center"/>
    </xf>
    <xf numFmtId="0" fontId="56" fillId="34" borderId="0" xfId="0" applyFont="1" applyFill="1" applyAlignment="1">
      <alignment horizontal="left" vertical="center" wrapText="1"/>
    </xf>
    <xf numFmtId="0" fontId="55" fillId="30" borderId="9" xfId="0" applyFont="1" applyFill="1" applyBorder="1" applyAlignment="1">
      <alignment horizontal="left" vertical="center" wrapText="1"/>
    </xf>
    <xf numFmtId="0" fontId="55" fillId="30" borderId="0" xfId="0" applyFont="1" applyFill="1" applyAlignment="1">
      <alignment horizontal="left" vertical="center" wrapText="1"/>
    </xf>
    <xf numFmtId="0" fontId="55" fillId="30" borderId="1" xfId="0" applyFont="1" applyFill="1" applyBorder="1" applyAlignment="1">
      <alignment horizontal="left" vertical="center" wrapText="1"/>
    </xf>
    <xf numFmtId="0" fontId="56" fillId="34" borderId="0" xfId="0" applyFont="1" applyFill="1" applyAlignment="1">
      <alignment horizontal="left" wrapText="1"/>
    </xf>
    <xf numFmtId="0" fontId="52" fillId="30" borderId="0" xfId="0" applyFont="1" applyFill="1" applyAlignment="1">
      <alignment horizontal="center" vertical="center"/>
    </xf>
    <xf numFmtId="0" fontId="55" fillId="30" borderId="9" xfId="0" applyFont="1" applyFill="1" applyBorder="1" applyAlignment="1">
      <alignment horizontal="justify" vertical="center" wrapText="1"/>
    </xf>
    <xf numFmtId="0" fontId="55" fillId="30" borderId="0" xfId="0" applyFont="1" applyFill="1" applyAlignment="1">
      <alignment horizontal="justify" vertical="center" wrapText="1"/>
    </xf>
    <xf numFmtId="0" fontId="55" fillId="30" borderId="1" xfId="0" applyFont="1" applyFill="1" applyBorder="1" applyAlignment="1">
      <alignment horizontal="justify" vertical="center" wrapText="1"/>
    </xf>
    <xf numFmtId="0" fontId="38" fillId="30" borderId="10" xfId="0" applyFont="1" applyFill="1" applyBorder="1" applyAlignment="1">
      <alignment horizontal="center"/>
    </xf>
    <xf numFmtId="0" fontId="56" fillId="34" borderId="0" xfId="0" applyFont="1" applyFill="1" applyAlignment="1">
      <alignment horizontal="justify" vertical="center" wrapText="1"/>
    </xf>
    <xf numFmtId="0" fontId="50" fillId="36" borderId="9" xfId="0" applyFont="1" applyFill="1" applyBorder="1" applyAlignment="1">
      <alignment horizontal="center" vertical="center"/>
    </xf>
    <xf numFmtId="3" fontId="11" fillId="31" borderId="12" xfId="59" applyNumberFormat="1" applyFont="1" applyFill="1" applyBorder="1" applyAlignment="1">
      <alignment horizontal="center" vertical="center" wrapText="1"/>
    </xf>
    <xf numFmtId="3" fontId="11" fillId="31" borderId="11" xfId="59" applyNumberFormat="1" applyFont="1" applyFill="1" applyBorder="1" applyAlignment="1">
      <alignment horizontal="center" vertical="center" wrapText="1"/>
    </xf>
    <xf numFmtId="0" fontId="56" fillId="31" borderId="5" xfId="0" applyFont="1" applyFill="1" applyBorder="1" applyAlignment="1">
      <alignment horizontal="center" vertical="center" wrapText="1"/>
    </xf>
    <xf numFmtId="0" fontId="56" fillId="31" borderId="7" xfId="0" applyFont="1" applyFill="1" applyBorder="1" applyAlignment="1">
      <alignment horizontal="center" vertical="center" wrapText="1"/>
    </xf>
    <xf numFmtId="3" fontId="11" fillId="31" borderId="9" xfId="59" applyNumberFormat="1" applyFont="1" applyFill="1" applyBorder="1" applyAlignment="1">
      <alignment horizontal="center" vertical="center" wrapText="1"/>
    </xf>
    <xf numFmtId="0" fontId="38" fillId="0" borderId="2" xfId="0" applyFont="1" applyBorder="1" applyAlignment="1">
      <alignment horizontal="center"/>
    </xf>
    <xf numFmtId="0" fontId="0" fillId="0" borderId="0" xfId="0" applyAlignment="1">
      <alignment horizontal="left" vertical="top" wrapText="1"/>
    </xf>
    <xf numFmtId="0" fontId="61" fillId="0" borderId="0" xfId="0" applyFont="1" applyAlignment="1">
      <alignment horizontal="left" vertical="top" wrapText="1"/>
    </xf>
    <xf numFmtId="0" fontId="62" fillId="0" borderId="22" xfId="0" applyFont="1" applyBorder="1" applyAlignment="1">
      <alignment horizontal="left" vertical="top" wrapText="1"/>
    </xf>
    <xf numFmtId="0" fontId="0" fillId="30" borderId="0" xfId="0" applyFill="1" applyBorder="1"/>
    <xf numFmtId="165" fontId="26" fillId="30" borderId="0" xfId="34" applyFont="1" applyFill="1" applyBorder="1"/>
    <xf numFmtId="0" fontId="12" fillId="30" borderId="0" xfId="0" applyFont="1" applyFill="1" applyBorder="1" applyAlignment="1">
      <alignment horizontal="center"/>
    </xf>
    <xf numFmtId="0" fontId="56" fillId="30" borderId="0" xfId="0" applyFont="1" applyFill="1" applyBorder="1" applyAlignment="1">
      <alignment horizontal="center" vertical="center" wrapText="1"/>
    </xf>
    <xf numFmtId="2" fontId="26" fillId="30" borderId="0" xfId="34" applyNumberFormat="1" applyFont="1" applyFill="1" applyBorder="1"/>
    <xf numFmtId="0" fontId="60" fillId="30" borderId="0" xfId="0" applyFont="1" applyFill="1" applyBorder="1" applyAlignment="1">
      <alignment vertical="center" wrapText="1"/>
    </xf>
    <xf numFmtId="166" fontId="26" fillId="30" borderId="0" xfId="34" applyNumberFormat="1" applyFont="1" applyFill="1"/>
    <xf numFmtId="188" fontId="48" fillId="30" borderId="0" xfId="60" applyNumberFormat="1" applyFont="1" applyFill="1" applyBorder="1" applyAlignment="1">
      <alignment horizontal="center"/>
    </xf>
  </cellXfs>
  <cellStyles count="7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elda vinculada" xfId="19" builtinId="24" customBuiltin="1"/>
    <cellStyle name="Encabezado 4" xfId="20" builtinId="19" customBuiltin="1"/>
    <cellStyle name="Énfasis1" xfId="21" builtinId="29" customBuiltin="1"/>
    <cellStyle name="Énfasis2" xfId="22" builtinId="33" customBuiltin="1"/>
    <cellStyle name="Énfasis3" xfId="23" builtinId="37" customBuiltin="1"/>
    <cellStyle name="Énfasis4" xfId="24" builtinId="41" customBuiltin="1"/>
    <cellStyle name="Énfasis5" xfId="25" builtinId="45" customBuiltin="1"/>
    <cellStyle name="Énfasis6" xfId="26" builtinId="49" customBuiltin="1"/>
    <cellStyle name="Entrada" xfId="27" builtinId="20" customBuiltin="1"/>
    <cellStyle name="Hipervínculo" xfId="28" builtinId="8"/>
    <cellStyle name="Hipervínculo 2" xfId="29" xr:uid="{388B4E10-432C-439A-8C26-15E5513F42D6}"/>
    <cellStyle name="Hipervínculo 3" xfId="30" xr:uid="{C011F705-B99C-46CC-9B81-2732BD348EE3}"/>
    <cellStyle name="Hipervínculo 4" xfId="31" xr:uid="{725FF6EE-163C-4DAE-B15B-642A6A76197B}"/>
    <cellStyle name="Hipervínculo visitado 2" xfId="32" xr:uid="{C99C8379-91E2-4CA6-AC86-B0B0D458A1FB}"/>
    <cellStyle name="Incorrecto" xfId="33" builtinId="27" customBuiltin="1"/>
    <cellStyle name="Millares" xfId="34" builtinId="3"/>
    <cellStyle name="Millares [0]" xfId="35" builtinId="6"/>
    <cellStyle name="Millares [0] 2" xfId="65" xr:uid="{CF0FCCA6-D16D-468B-B8E1-E7124DA0C1D7}"/>
    <cellStyle name="Millares 2 2" xfId="36" xr:uid="{7A4DD9EC-0B79-4BFC-9D1E-F6BDECCA8237}"/>
    <cellStyle name="Millares 3" xfId="37" xr:uid="{C84A2820-F27F-4697-B2DF-055A1B2CA5EA}"/>
    <cellStyle name="Millares 3 2" xfId="38" xr:uid="{2550A874-2601-4CDC-87C6-311FDE1ED734}"/>
    <cellStyle name="Millares 3 2 2" xfId="66" xr:uid="{FCB496D7-6B9C-4FBB-93C3-C88A44456E40}"/>
    <cellStyle name="Millares 4" xfId="39" xr:uid="{0AE8F683-22B2-4977-B9CD-FADD717051C2}"/>
    <cellStyle name="Millares 4 2" xfId="40" xr:uid="{896DF853-6773-49F9-A2B4-1DF74419B2D2}"/>
    <cellStyle name="Millares 4 2 2" xfId="41" xr:uid="{AECF6023-6BDD-4EE0-9044-9338762FE3AD}"/>
    <cellStyle name="Millares 4 2 2 2" xfId="67" xr:uid="{8A6B3E3C-7D6F-42D7-92D1-584A8D4561C0}"/>
    <cellStyle name="Millares 4 3" xfId="42" xr:uid="{B003E07D-66CC-448A-850B-C46E3A7C752C}"/>
    <cellStyle name="Millares 4 3 2" xfId="68" xr:uid="{6D1A0DB1-25EA-44B9-B00F-0252EF564963}"/>
    <cellStyle name="Millares 5" xfId="43" xr:uid="{2CFDFCE0-1577-467E-94F2-1591C8FF54BE}"/>
    <cellStyle name="Millares 5 2" xfId="69" xr:uid="{036E27A3-09F8-42A3-A39A-0FB450F99039}"/>
    <cellStyle name="Neutral" xfId="44" builtinId="28" customBuiltin="1"/>
    <cellStyle name="Normal" xfId="0" builtinId="0"/>
    <cellStyle name="Normal 11 2" xfId="45" xr:uid="{A9BD58C2-461A-4408-99B3-CF1C9A38AA38}"/>
    <cellStyle name="Normal 14 2" xfId="46" xr:uid="{4AF0B1DB-07A7-428B-974E-7E3A6EA412F3}"/>
    <cellStyle name="Normal 2" xfId="47" xr:uid="{3808FAC8-F775-45FE-B22F-00480294408A}"/>
    <cellStyle name="Normal 2 2" xfId="48" xr:uid="{42F904D2-BA08-4517-A478-B8D16CE6B34D}"/>
    <cellStyle name="Normal 2 2 2" xfId="49" xr:uid="{260BF809-69CB-4D8F-A3B6-B0C2F18FA76D}"/>
    <cellStyle name="Normal 2 2 2 2" xfId="50" xr:uid="{12895163-CF5F-43BE-8804-F2332AF589E9}"/>
    <cellStyle name="Normal 2 2 3" xfId="51" xr:uid="{4E168DFB-7EA0-43F5-91FB-EB0587CC3C5B}"/>
    <cellStyle name="Normal 2 3" xfId="52" xr:uid="{BC08DC64-0933-4C71-B13A-52EEA1F37D5F}"/>
    <cellStyle name="Normal 2 3 2" xfId="53" xr:uid="{B33AE94B-406E-404E-8E62-92AB31F7D03F}"/>
    <cellStyle name="Normal 2 4" xfId="54" xr:uid="{6E78FDBD-BA6F-4D39-8439-E52E58AC3FA3}"/>
    <cellStyle name="Normal 2 5" xfId="55" xr:uid="{A721878B-9F9A-445A-B2E9-9FE1AC9D0537}"/>
    <cellStyle name="Normal 3" xfId="56" xr:uid="{748FD901-CF01-468E-B854-49BB36A6AE25}"/>
    <cellStyle name="Normal 3 3" xfId="57" xr:uid="{EEBEB8EB-F68C-4333-9538-45E6F548F2AE}"/>
    <cellStyle name="Normal 4" xfId="58" xr:uid="{8C1D7B26-F6AC-4B07-AED4-CE31FFCFBF09}"/>
    <cellStyle name="Normal_EVI TR I 2000 RESULTADOS 31 mz" xfId="59" xr:uid="{000EFE79-BFF9-4801-8935-3B3CACD02EDC}"/>
    <cellStyle name="Porcentaje" xfId="60" builtinId="5"/>
    <cellStyle name="Porcentaje 2 2" xfId="61" xr:uid="{BB1B5C6D-E149-4357-B64E-1ECFEDEF0475}"/>
    <cellStyle name="Salida" xfId="62" builtinId="21" customBuiltin="1"/>
    <cellStyle name="Título" xfId="63" builtinId="15" customBuiltin="1"/>
    <cellStyle name="Total" xfId="64" builtinId="25" customBuiltin="1"/>
  </cellStyles>
  <dxfs count="64">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60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38100</xdr:rowOff>
    </xdr:from>
    <xdr:to>
      <xdr:col>2</xdr:col>
      <xdr:colOff>525405</xdr:colOff>
      <xdr:row>1</xdr:row>
      <xdr:rowOff>209550</xdr:rowOff>
    </xdr:to>
    <xdr:pic>
      <xdr:nvPicPr>
        <xdr:cNvPr id="3" name="Imagen 2">
          <a:extLst>
            <a:ext uri="{FF2B5EF4-FFF2-40B4-BE49-F238E27FC236}">
              <a16:creationId xmlns:a16="http://schemas.microsoft.com/office/drawing/2014/main" id="{89010B35-40FE-4CE8-A1F0-8C5B9C438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61925" y="38100"/>
          <a:ext cx="240183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228599</xdr:rowOff>
    </xdr:from>
    <xdr:to>
      <xdr:col>7</xdr:col>
      <xdr:colOff>66675</xdr:colOff>
      <xdr:row>1</xdr:row>
      <xdr:rowOff>274318</xdr:rowOff>
    </xdr:to>
    <xdr:pic>
      <xdr:nvPicPr>
        <xdr:cNvPr id="4" name="Imagen 16">
          <a:extLst>
            <a:ext uri="{FF2B5EF4-FFF2-40B4-BE49-F238E27FC236}">
              <a16:creationId xmlns:a16="http://schemas.microsoft.com/office/drawing/2014/main" id="{DB05CB64-580C-4182-962C-63E250E4073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90599"/>
          <a:ext cx="1181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185457</xdr:colOff>
      <xdr:row>0</xdr:row>
      <xdr:rowOff>0</xdr:rowOff>
    </xdr:from>
    <xdr:to>
      <xdr:col>1</xdr:col>
      <xdr:colOff>713099</xdr:colOff>
      <xdr:row>1</xdr:row>
      <xdr:rowOff>198531</xdr:rowOff>
    </xdr:to>
    <xdr:pic>
      <xdr:nvPicPr>
        <xdr:cNvPr id="2" name="Imagen 1">
          <a:extLst>
            <a:ext uri="{FF2B5EF4-FFF2-40B4-BE49-F238E27FC236}">
              <a16:creationId xmlns:a16="http://schemas.microsoft.com/office/drawing/2014/main" id="{3AC555C8-CACC-446D-9C53-8019CBE698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85457" y="0"/>
          <a:ext cx="2514258"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219074</xdr:rowOff>
    </xdr:from>
    <xdr:to>
      <xdr:col>16</xdr:col>
      <xdr:colOff>76200</xdr:colOff>
      <xdr:row>1</xdr:row>
      <xdr:rowOff>264793</xdr:rowOff>
    </xdr:to>
    <xdr:pic>
      <xdr:nvPicPr>
        <xdr:cNvPr id="3" name="Imagen 6">
          <a:extLst>
            <a:ext uri="{FF2B5EF4-FFF2-40B4-BE49-F238E27FC236}">
              <a16:creationId xmlns:a16="http://schemas.microsoft.com/office/drawing/2014/main" id="{99C1E7C7-7F86-4B1C-BBC3-CB0973BCCA6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4"/>
          <a:ext cx="13001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127748</xdr:colOff>
      <xdr:row>0</xdr:row>
      <xdr:rowOff>68916</xdr:rowOff>
    </xdr:from>
    <xdr:to>
      <xdr:col>1</xdr:col>
      <xdr:colOff>216086</xdr:colOff>
      <xdr:row>1</xdr:row>
      <xdr:rowOff>159896</xdr:rowOff>
    </xdr:to>
    <xdr:pic>
      <xdr:nvPicPr>
        <xdr:cNvPr id="2" name="Imagen 1">
          <a:extLst>
            <a:ext uri="{FF2B5EF4-FFF2-40B4-BE49-F238E27FC236}">
              <a16:creationId xmlns:a16="http://schemas.microsoft.com/office/drawing/2014/main" id="{2AABEBBC-D8F9-4A55-8766-F6366B11AC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27748" y="68916"/>
          <a:ext cx="2214281" cy="849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219075</xdr:rowOff>
    </xdr:from>
    <xdr:to>
      <xdr:col>16</xdr:col>
      <xdr:colOff>25400</xdr:colOff>
      <xdr:row>1</xdr:row>
      <xdr:rowOff>264794</xdr:rowOff>
    </xdr:to>
    <xdr:pic>
      <xdr:nvPicPr>
        <xdr:cNvPr id="3" name="Imagen 6">
          <a:extLst>
            <a:ext uri="{FF2B5EF4-FFF2-40B4-BE49-F238E27FC236}">
              <a16:creationId xmlns:a16="http://schemas.microsoft.com/office/drawing/2014/main" id="{4B32524D-3234-4F31-8095-60E037DC19B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5"/>
          <a:ext cx="130016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57150</xdr:rowOff>
    </xdr:from>
    <xdr:to>
      <xdr:col>1</xdr:col>
      <xdr:colOff>858323</xdr:colOff>
      <xdr:row>1</xdr:row>
      <xdr:rowOff>158750</xdr:rowOff>
    </xdr:to>
    <xdr:pic>
      <xdr:nvPicPr>
        <xdr:cNvPr id="2" name="Imagen 1">
          <a:extLst>
            <a:ext uri="{FF2B5EF4-FFF2-40B4-BE49-F238E27FC236}">
              <a16:creationId xmlns:a16="http://schemas.microsoft.com/office/drawing/2014/main" id="{CC7CF3F4-5A27-4575-9BB9-B19D0F58F3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76200" y="57150"/>
          <a:ext cx="2258498"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219073</xdr:rowOff>
    </xdr:from>
    <xdr:to>
      <xdr:col>8</xdr:col>
      <xdr:colOff>25400</xdr:colOff>
      <xdr:row>1</xdr:row>
      <xdr:rowOff>266699</xdr:rowOff>
    </xdr:to>
    <xdr:pic>
      <xdr:nvPicPr>
        <xdr:cNvPr id="3" name="Imagen 6">
          <a:extLst>
            <a:ext uri="{FF2B5EF4-FFF2-40B4-BE49-F238E27FC236}">
              <a16:creationId xmlns:a16="http://schemas.microsoft.com/office/drawing/2014/main" id="{511F8FC1-C690-4CCC-BE0A-13A59EEFAA3C}"/>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3"/>
          <a:ext cx="7200900" cy="47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2</xdr:col>
      <xdr:colOff>278685</xdr:colOff>
      <xdr:row>1</xdr:row>
      <xdr:rowOff>266700</xdr:rowOff>
    </xdr:to>
    <xdr:pic>
      <xdr:nvPicPr>
        <xdr:cNvPr id="2" name="Imagen 1">
          <a:extLst>
            <a:ext uri="{FF2B5EF4-FFF2-40B4-BE49-F238E27FC236}">
              <a16:creationId xmlns:a16="http://schemas.microsoft.com/office/drawing/2014/main" id="{FAC9A1E2-94B5-4D78-8856-1FC9E4876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61925" y="28575"/>
          <a:ext cx="260596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219073</xdr:rowOff>
    </xdr:from>
    <xdr:to>
      <xdr:col>16</xdr:col>
      <xdr:colOff>66675</xdr:colOff>
      <xdr:row>1</xdr:row>
      <xdr:rowOff>264792</xdr:rowOff>
    </xdr:to>
    <xdr:pic>
      <xdr:nvPicPr>
        <xdr:cNvPr id="3" name="Imagen 6">
          <a:extLst>
            <a:ext uri="{FF2B5EF4-FFF2-40B4-BE49-F238E27FC236}">
              <a16:creationId xmlns:a16="http://schemas.microsoft.com/office/drawing/2014/main" id="{8DB902BA-596B-4E65-AD7E-68CFD93AF515}"/>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1" y="981073"/>
          <a:ext cx="115157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2</xdr:col>
      <xdr:colOff>105535</xdr:colOff>
      <xdr:row>1</xdr:row>
      <xdr:rowOff>209550</xdr:rowOff>
    </xdr:to>
    <xdr:pic>
      <xdr:nvPicPr>
        <xdr:cNvPr id="2" name="Imagen 1">
          <a:extLst>
            <a:ext uri="{FF2B5EF4-FFF2-40B4-BE49-F238E27FC236}">
              <a16:creationId xmlns:a16="http://schemas.microsoft.com/office/drawing/2014/main" id="{F5B6FCAB-C1CD-4B7C-AA7C-51B70E207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85725" y="47625"/>
          <a:ext cx="240741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209549</xdr:rowOff>
    </xdr:from>
    <xdr:to>
      <xdr:col>16</xdr:col>
      <xdr:colOff>57150</xdr:colOff>
      <xdr:row>1</xdr:row>
      <xdr:rowOff>266699</xdr:rowOff>
    </xdr:to>
    <xdr:pic>
      <xdr:nvPicPr>
        <xdr:cNvPr id="3" name="Imagen 6">
          <a:extLst>
            <a:ext uri="{FF2B5EF4-FFF2-40B4-BE49-F238E27FC236}">
              <a16:creationId xmlns:a16="http://schemas.microsoft.com/office/drawing/2014/main" id="{C338D774-FA9B-4BE0-ABDA-3161062F07B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71549"/>
          <a:ext cx="117348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0</xdr:row>
      <xdr:rowOff>19050</xdr:rowOff>
    </xdr:from>
    <xdr:to>
      <xdr:col>1</xdr:col>
      <xdr:colOff>236560</xdr:colOff>
      <xdr:row>1</xdr:row>
      <xdr:rowOff>215900</xdr:rowOff>
    </xdr:to>
    <xdr:pic>
      <xdr:nvPicPr>
        <xdr:cNvPr id="2" name="Imagen 1">
          <a:extLst>
            <a:ext uri="{FF2B5EF4-FFF2-40B4-BE49-F238E27FC236}">
              <a16:creationId xmlns:a16="http://schemas.microsoft.com/office/drawing/2014/main" id="{693917AF-1589-40F5-BA39-3F1D6949E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33350" y="19050"/>
          <a:ext cx="250668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219075</xdr:rowOff>
    </xdr:from>
    <xdr:to>
      <xdr:col>16</xdr:col>
      <xdr:colOff>57150</xdr:colOff>
      <xdr:row>1</xdr:row>
      <xdr:rowOff>264794</xdr:rowOff>
    </xdr:to>
    <xdr:pic>
      <xdr:nvPicPr>
        <xdr:cNvPr id="3" name="Imagen 6">
          <a:extLst>
            <a:ext uri="{FF2B5EF4-FFF2-40B4-BE49-F238E27FC236}">
              <a16:creationId xmlns:a16="http://schemas.microsoft.com/office/drawing/2014/main" id="{0204AC63-252A-4EFD-88E6-5FF096C962F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5"/>
          <a:ext cx="115919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0</xdr:col>
      <xdr:colOff>2438400</xdr:colOff>
      <xdr:row>1</xdr:row>
      <xdr:rowOff>199802</xdr:rowOff>
    </xdr:to>
    <xdr:pic>
      <xdr:nvPicPr>
        <xdr:cNvPr id="2" name="Imagen 1">
          <a:extLst>
            <a:ext uri="{FF2B5EF4-FFF2-40B4-BE49-F238E27FC236}">
              <a16:creationId xmlns:a16="http://schemas.microsoft.com/office/drawing/2014/main" id="{43CF241B-2B94-4AB7-97CB-59E7E52E68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14300" y="66675"/>
          <a:ext cx="2324100" cy="891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219074</xdr:rowOff>
    </xdr:from>
    <xdr:to>
      <xdr:col>16</xdr:col>
      <xdr:colOff>44450</xdr:colOff>
      <xdr:row>1</xdr:row>
      <xdr:rowOff>264793</xdr:rowOff>
    </xdr:to>
    <xdr:pic>
      <xdr:nvPicPr>
        <xdr:cNvPr id="3" name="Imagen 6">
          <a:extLst>
            <a:ext uri="{FF2B5EF4-FFF2-40B4-BE49-F238E27FC236}">
              <a16:creationId xmlns:a16="http://schemas.microsoft.com/office/drawing/2014/main" id="{C5A4DA81-5671-4F55-8BDA-6C4D5E8C9691}"/>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4"/>
          <a:ext cx="118110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602535</xdr:colOff>
      <xdr:row>1</xdr:row>
      <xdr:rowOff>234950</xdr:rowOff>
    </xdr:to>
    <xdr:pic>
      <xdr:nvPicPr>
        <xdr:cNvPr id="2" name="Imagen 1">
          <a:extLst>
            <a:ext uri="{FF2B5EF4-FFF2-40B4-BE49-F238E27FC236}">
              <a16:creationId xmlns:a16="http://schemas.microsoft.com/office/drawing/2014/main" id="{879A8273-B8E9-4D7E-BBFD-CA2CA7995A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6675" y="0"/>
          <a:ext cx="260596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219074</xdr:rowOff>
    </xdr:from>
    <xdr:to>
      <xdr:col>16</xdr:col>
      <xdr:colOff>63500</xdr:colOff>
      <xdr:row>1</xdr:row>
      <xdr:rowOff>264793</xdr:rowOff>
    </xdr:to>
    <xdr:pic>
      <xdr:nvPicPr>
        <xdr:cNvPr id="3" name="Imagen 6">
          <a:extLst>
            <a:ext uri="{FF2B5EF4-FFF2-40B4-BE49-F238E27FC236}">
              <a16:creationId xmlns:a16="http://schemas.microsoft.com/office/drawing/2014/main" id="{7FA0AB1B-B830-4D66-9B68-8E2D6AA9B656}"/>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4"/>
          <a:ext cx="11944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114300</xdr:colOff>
      <xdr:row>0</xdr:row>
      <xdr:rowOff>38100</xdr:rowOff>
    </xdr:from>
    <xdr:to>
      <xdr:col>2</xdr:col>
      <xdr:colOff>278148</xdr:colOff>
      <xdr:row>1</xdr:row>
      <xdr:rowOff>177800</xdr:rowOff>
    </xdr:to>
    <xdr:pic>
      <xdr:nvPicPr>
        <xdr:cNvPr id="2" name="Imagen 1">
          <a:extLst>
            <a:ext uri="{FF2B5EF4-FFF2-40B4-BE49-F238E27FC236}">
              <a16:creationId xmlns:a16="http://schemas.microsoft.com/office/drawing/2014/main" id="{0E0F8103-8B9A-47F8-90FB-6F29A5DB8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14300" y="38100"/>
          <a:ext cx="2357773"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219073</xdr:rowOff>
    </xdr:from>
    <xdr:to>
      <xdr:col>8</xdr:col>
      <xdr:colOff>57150</xdr:colOff>
      <xdr:row>1</xdr:row>
      <xdr:rowOff>264792</xdr:rowOff>
    </xdr:to>
    <xdr:pic>
      <xdr:nvPicPr>
        <xdr:cNvPr id="3" name="Imagen 6">
          <a:extLst>
            <a:ext uri="{FF2B5EF4-FFF2-40B4-BE49-F238E27FC236}">
              <a16:creationId xmlns:a16="http://schemas.microsoft.com/office/drawing/2014/main" id="{19A779AE-FE0F-4E02-8723-952F6F198C26}"/>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3"/>
          <a:ext cx="7334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95250</xdr:colOff>
      <xdr:row>0</xdr:row>
      <xdr:rowOff>38100</xdr:rowOff>
    </xdr:from>
    <xdr:to>
      <xdr:col>1</xdr:col>
      <xdr:colOff>771972</xdr:colOff>
      <xdr:row>1</xdr:row>
      <xdr:rowOff>257175</xdr:rowOff>
    </xdr:to>
    <xdr:pic>
      <xdr:nvPicPr>
        <xdr:cNvPr id="2" name="Imagen 1">
          <a:extLst>
            <a:ext uri="{FF2B5EF4-FFF2-40B4-BE49-F238E27FC236}">
              <a16:creationId xmlns:a16="http://schemas.microsoft.com/office/drawing/2014/main" id="{145D43AF-5EA6-4AC8-A72F-190DC33E50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95250" y="38100"/>
          <a:ext cx="2556322"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245743</xdr:rowOff>
    </xdr:from>
    <xdr:to>
      <xdr:col>8</xdr:col>
      <xdr:colOff>57151</xdr:colOff>
      <xdr:row>1</xdr:row>
      <xdr:rowOff>297812</xdr:rowOff>
    </xdr:to>
    <xdr:pic>
      <xdr:nvPicPr>
        <xdr:cNvPr id="3" name="Imagen 6">
          <a:extLst>
            <a:ext uri="{FF2B5EF4-FFF2-40B4-BE49-F238E27FC236}">
              <a16:creationId xmlns:a16="http://schemas.microsoft.com/office/drawing/2014/main" id="{2E0A7BF0-4BA6-4BB6-ACE9-C3D6740FC398}"/>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 y="1007743"/>
          <a:ext cx="92773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104775</xdr:rowOff>
    </xdr:from>
    <xdr:to>
      <xdr:col>2</xdr:col>
      <xdr:colOff>390525</xdr:colOff>
      <xdr:row>1</xdr:row>
      <xdr:rowOff>179894</xdr:rowOff>
    </xdr:to>
    <xdr:pic>
      <xdr:nvPicPr>
        <xdr:cNvPr id="3" name="Imagen 2">
          <a:extLst>
            <a:ext uri="{FF2B5EF4-FFF2-40B4-BE49-F238E27FC236}">
              <a16:creationId xmlns:a16="http://schemas.microsoft.com/office/drawing/2014/main" id="{DBB89B9E-C36B-4A13-A163-F1C6EECFAD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61925" y="104775"/>
          <a:ext cx="2181225" cy="837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192405</xdr:rowOff>
    </xdr:from>
    <xdr:to>
      <xdr:col>24</xdr:col>
      <xdr:colOff>47625</xdr:colOff>
      <xdr:row>1</xdr:row>
      <xdr:rowOff>238124</xdr:rowOff>
    </xdr:to>
    <xdr:pic>
      <xdr:nvPicPr>
        <xdr:cNvPr id="4" name="Imagen 6">
          <a:extLst>
            <a:ext uri="{FF2B5EF4-FFF2-40B4-BE49-F238E27FC236}">
              <a16:creationId xmlns:a16="http://schemas.microsoft.com/office/drawing/2014/main" id="{9F3C5250-84D7-4CD7-A60C-BC829254251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4405"/>
          <a:ext cx="151923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1</xdr:col>
      <xdr:colOff>715717</xdr:colOff>
      <xdr:row>1</xdr:row>
      <xdr:rowOff>171450</xdr:rowOff>
    </xdr:to>
    <xdr:pic>
      <xdr:nvPicPr>
        <xdr:cNvPr id="2" name="Imagen 1">
          <a:extLst>
            <a:ext uri="{FF2B5EF4-FFF2-40B4-BE49-F238E27FC236}">
              <a16:creationId xmlns:a16="http://schemas.microsoft.com/office/drawing/2014/main" id="{8DF90EAB-11EC-4BC2-890A-115CEFE2B5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04775" y="19050"/>
          <a:ext cx="2382592"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238125</xdr:rowOff>
    </xdr:from>
    <xdr:to>
      <xdr:col>7</xdr:col>
      <xdr:colOff>647701</xdr:colOff>
      <xdr:row>1</xdr:row>
      <xdr:rowOff>283844</xdr:rowOff>
    </xdr:to>
    <xdr:pic>
      <xdr:nvPicPr>
        <xdr:cNvPr id="3" name="Imagen 6">
          <a:extLst>
            <a:ext uri="{FF2B5EF4-FFF2-40B4-BE49-F238E27FC236}">
              <a16:creationId xmlns:a16="http://schemas.microsoft.com/office/drawing/2014/main" id="{93A7647D-FE8A-421C-9A2D-05021CF06D34}"/>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 y="1000125"/>
          <a:ext cx="7334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0</xdr:col>
      <xdr:colOff>2541342</xdr:colOff>
      <xdr:row>1</xdr:row>
      <xdr:rowOff>152400</xdr:rowOff>
    </xdr:to>
    <xdr:pic>
      <xdr:nvPicPr>
        <xdr:cNvPr id="2" name="Imagen 1">
          <a:extLst>
            <a:ext uri="{FF2B5EF4-FFF2-40B4-BE49-F238E27FC236}">
              <a16:creationId xmlns:a16="http://schemas.microsoft.com/office/drawing/2014/main" id="{E640C1B8-B13F-4C0D-AF52-11058B140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61925" y="0"/>
          <a:ext cx="2382592"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238125</xdr:rowOff>
    </xdr:from>
    <xdr:to>
      <xdr:col>8</xdr:col>
      <xdr:colOff>63501</xdr:colOff>
      <xdr:row>2</xdr:row>
      <xdr:rowOff>17144</xdr:rowOff>
    </xdr:to>
    <xdr:pic>
      <xdr:nvPicPr>
        <xdr:cNvPr id="3" name="Imagen 6">
          <a:extLst>
            <a:ext uri="{FF2B5EF4-FFF2-40B4-BE49-F238E27FC236}">
              <a16:creationId xmlns:a16="http://schemas.microsoft.com/office/drawing/2014/main" id="{96115848-8B90-4C32-AE7D-89C3FB6639D5}"/>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 y="1000125"/>
          <a:ext cx="91630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0</xdr:col>
      <xdr:colOff>2353748</xdr:colOff>
      <xdr:row>1</xdr:row>
      <xdr:rowOff>180975</xdr:rowOff>
    </xdr:to>
    <xdr:pic>
      <xdr:nvPicPr>
        <xdr:cNvPr id="2" name="Imagen 1">
          <a:extLst>
            <a:ext uri="{FF2B5EF4-FFF2-40B4-BE49-F238E27FC236}">
              <a16:creationId xmlns:a16="http://schemas.microsoft.com/office/drawing/2014/main" id="{8E98BCE7-C759-4E95-BD27-06E865324C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95250" y="76200"/>
          <a:ext cx="2258498"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238125</xdr:rowOff>
    </xdr:from>
    <xdr:to>
      <xdr:col>8</xdr:col>
      <xdr:colOff>38100</xdr:colOff>
      <xdr:row>1</xdr:row>
      <xdr:rowOff>283844</xdr:rowOff>
    </xdr:to>
    <xdr:pic>
      <xdr:nvPicPr>
        <xdr:cNvPr id="3" name="Imagen 6">
          <a:extLst>
            <a:ext uri="{FF2B5EF4-FFF2-40B4-BE49-F238E27FC236}">
              <a16:creationId xmlns:a16="http://schemas.microsoft.com/office/drawing/2014/main" id="{A16D96EE-E1CA-49B2-88ED-1EC955CC5C96}"/>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5"/>
          <a:ext cx="90297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2482850</xdr:colOff>
      <xdr:row>1</xdr:row>
      <xdr:rowOff>177954</xdr:rowOff>
    </xdr:to>
    <xdr:pic>
      <xdr:nvPicPr>
        <xdr:cNvPr id="2" name="Imagen 1">
          <a:extLst>
            <a:ext uri="{FF2B5EF4-FFF2-40B4-BE49-F238E27FC236}">
              <a16:creationId xmlns:a16="http://schemas.microsoft.com/office/drawing/2014/main" id="{F8038D9A-FC1E-46C7-A16D-CD0F11869A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28575" y="0"/>
          <a:ext cx="2457450" cy="943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238125</xdr:rowOff>
    </xdr:from>
    <xdr:to>
      <xdr:col>8</xdr:col>
      <xdr:colOff>19050</xdr:colOff>
      <xdr:row>1</xdr:row>
      <xdr:rowOff>283844</xdr:rowOff>
    </xdr:to>
    <xdr:pic>
      <xdr:nvPicPr>
        <xdr:cNvPr id="3" name="Imagen 6">
          <a:extLst>
            <a:ext uri="{FF2B5EF4-FFF2-40B4-BE49-F238E27FC236}">
              <a16:creationId xmlns:a16="http://schemas.microsoft.com/office/drawing/2014/main" id="{9F1184EA-35AB-4D4C-BE1F-7EC04833E82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5"/>
          <a:ext cx="83153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1</xdr:col>
      <xdr:colOff>552048</xdr:colOff>
      <xdr:row>1</xdr:row>
      <xdr:rowOff>209550</xdr:rowOff>
    </xdr:to>
    <xdr:pic>
      <xdr:nvPicPr>
        <xdr:cNvPr id="2" name="Imagen 1">
          <a:extLst>
            <a:ext uri="{FF2B5EF4-FFF2-40B4-BE49-F238E27FC236}">
              <a16:creationId xmlns:a16="http://schemas.microsoft.com/office/drawing/2014/main" id="{16FF668A-C8DA-4612-BC04-8AC3DF9312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76200" y="28575"/>
          <a:ext cx="2457048"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238125</xdr:rowOff>
    </xdr:from>
    <xdr:to>
      <xdr:col>8</xdr:col>
      <xdr:colOff>19049</xdr:colOff>
      <xdr:row>1</xdr:row>
      <xdr:rowOff>283844</xdr:rowOff>
    </xdr:to>
    <xdr:pic>
      <xdr:nvPicPr>
        <xdr:cNvPr id="3" name="Imagen 6">
          <a:extLst>
            <a:ext uri="{FF2B5EF4-FFF2-40B4-BE49-F238E27FC236}">
              <a16:creationId xmlns:a16="http://schemas.microsoft.com/office/drawing/2014/main" id="{F8123729-4D92-4D65-930A-525E0CF1D4D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5"/>
          <a:ext cx="90011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2609850</xdr:colOff>
      <xdr:row>1</xdr:row>
      <xdr:rowOff>181610</xdr:rowOff>
    </xdr:to>
    <xdr:pic>
      <xdr:nvPicPr>
        <xdr:cNvPr id="2" name="Imagen 1">
          <a:extLst>
            <a:ext uri="{FF2B5EF4-FFF2-40B4-BE49-F238E27FC236}">
              <a16:creationId xmlns:a16="http://schemas.microsoft.com/office/drawing/2014/main" id="{E8190F57-84F4-4D02-9ABD-A74FCF37FB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42875" y="0"/>
          <a:ext cx="2466975" cy="946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238125</xdr:rowOff>
    </xdr:from>
    <xdr:to>
      <xdr:col>8</xdr:col>
      <xdr:colOff>57149</xdr:colOff>
      <xdr:row>2</xdr:row>
      <xdr:rowOff>17144</xdr:rowOff>
    </xdr:to>
    <xdr:pic>
      <xdr:nvPicPr>
        <xdr:cNvPr id="3" name="Imagen 6">
          <a:extLst>
            <a:ext uri="{FF2B5EF4-FFF2-40B4-BE49-F238E27FC236}">
              <a16:creationId xmlns:a16="http://schemas.microsoft.com/office/drawing/2014/main" id="{7643787D-89B5-453F-AEC7-AB34057EA19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1000125"/>
          <a:ext cx="9839324"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1</xdr:col>
      <xdr:colOff>685800</xdr:colOff>
      <xdr:row>2</xdr:row>
      <xdr:rowOff>152400</xdr:rowOff>
    </xdr:to>
    <xdr:pic>
      <xdr:nvPicPr>
        <xdr:cNvPr id="19753806" name="3 Imagen">
          <a:extLst>
            <a:ext uri="{FF2B5EF4-FFF2-40B4-BE49-F238E27FC236}">
              <a16:creationId xmlns:a16="http://schemas.microsoft.com/office/drawing/2014/main" id="{CDE3D276-54BB-9717-FF74-DBD016797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39719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9525</xdr:rowOff>
    </xdr:from>
    <xdr:to>
      <xdr:col>1</xdr:col>
      <xdr:colOff>791022</xdr:colOff>
      <xdr:row>1</xdr:row>
      <xdr:rowOff>228600</xdr:rowOff>
    </xdr:to>
    <xdr:pic>
      <xdr:nvPicPr>
        <xdr:cNvPr id="2" name="Imagen 1">
          <a:extLst>
            <a:ext uri="{FF2B5EF4-FFF2-40B4-BE49-F238E27FC236}">
              <a16:creationId xmlns:a16="http://schemas.microsoft.com/office/drawing/2014/main" id="{FFB2D2A2-DFA5-4873-AFB7-1564B8024A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76200" y="9525"/>
          <a:ext cx="2556322"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220981</xdr:rowOff>
    </xdr:from>
    <xdr:to>
      <xdr:col>9</xdr:col>
      <xdr:colOff>0</xdr:colOff>
      <xdr:row>1</xdr:row>
      <xdr:rowOff>266700</xdr:rowOff>
    </xdr:to>
    <xdr:pic>
      <xdr:nvPicPr>
        <xdr:cNvPr id="3" name="Imagen 6">
          <a:extLst>
            <a:ext uri="{FF2B5EF4-FFF2-40B4-BE49-F238E27FC236}">
              <a16:creationId xmlns:a16="http://schemas.microsoft.com/office/drawing/2014/main" id="{31CFABC6-55BE-4BF7-91CC-9457F4DF916B}"/>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2981"/>
          <a:ext cx="90106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66675</xdr:rowOff>
    </xdr:from>
    <xdr:to>
      <xdr:col>2</xdr:col>
      <xdr:colOff>598823</xdr:colOff>
      <xdr:row>1</xdr:row>
      <xdr:rowOff>209550</xdr:rowOff>
    </xdr:to>
    <xdr:pic>
      <xdr:nvPicPr>
        <xdr:cNvPr id="3" name="Imagen 2">
          <a:extLst>
            <a:ext uri="{FF2B5EF4-FFF2-40B4-BE49-F238E27FC236}">
              <a16:creationId xmlns:a16="http://schemas.microsoft.com/office/drawing/2014/main" id="{C947B843-C3CC-4B58-9F1E-75BF7FDBEA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80975" y="66675"/>
          <a:ext cx="2357773"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209549</xdr:rowOff>
    </xdr:from>
    <xdr:to>
      <xdr:col>24</xdr:col>
      <xdr:colOff>44451</xdr:colOff>
      <xdr:row>1</xdr:row>
      <xdr:rowOff>258443</xdr:rowOff>
    </xdr:to>
    <xdr:pic>
      <xdr:nvPicPr>
        <xdr:cNvPr id="4" name="Imagen 6">
          <a:extLst>
            <a:ext uri="{FF2B5EF4-FFF2-40B4-BE49-F238E27FC236}">
              <a16:creationId xmlns:a16="http://schemas.microsoft.com/office/drawing/2014/main" id="{8D97A719-4099-404C-8089-A5A777E5CD1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1" y="971549"/>
          <a:ext cx="150114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2</xdr:col>
      <xdr:colOff>349474</xdr:colOff>
      <xdr:row>1</xdr:row>
      <xdr:rowOff>133350</xdr:rowOff>
    </xdr:to>
    <xdr:pic>
      <xdr:nvPicPr>
        <xdr:cNvPr id="3" name="Imagen 2">
          <a:extLst>
            <a:ext uri="{FF2B5EF4-FFF2-40B4-BE49-F238E27FC236}">
              <a16:creationId xmlns:a16="http://schemas.microsoft.com/office/drawing/2014/main" id="{7A47A77D-B720-4C78-B346-EC831CF565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33350" y="57150"/>
          <a:ext cx="2159224"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219075</xdr:rowOff>
    </xdr:from>
    <xdr:to>
      <xdr:col>24</xdr:col>
      <xdr:colOff>114300</xdr:colOff>
      <xdr:row>1</xdr:row>
      <xdr:rowOff>264794</xdr:rowOff>
    </xdr:to>
    <xdr:pic>
      <xdr:nvPicPr>
        <xdr:cNvPr id="4" name="Imagen 6">
          <a:extLst>
            <a:ext uri="{FF2B5EF4-FFF2-40B4-BE49-F238E27FC236}">
              <a16:creationId xmlns:a16="http://schemas.microsoft.com/office/drawing/2014/main" id="{EE300C8C-0359-4B40-826E-8E799B7CA69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71550"/>
          <a:ext cx="150114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1</xdr:col>
      <xdr:colOff>193317</xdr:colOff>
      <xdr:row>1</xdr:row>
      <xdr:rowOff>133350</xdr:rowOff>
    </xdr:to>
    <xdr:pic>
      <xdr:nvPicPr>
        <xdr:cNvPr id="2" name="Imagen 1">
          <a:extLst>
            <a:ext uri="{FF2B5EF4-FFF2-40B4-BE49-F238E27FC236}">
              <a16:creationId xmlns:a16="http://schemas.microsoft.com/office/drawing/2014/main" id="{2395C65F-8995-463C-A78D-B2D8B02869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04775" y="57150"/>
          <a:ext cx="2184042"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190500</xdr:rowOff>
    </xdr:from>
    <xdr:to>
      <xdr:col>8</xdr:col>
      <xdr:colOff>47624</xdr:colOff>
      <xdr:row>1</xdr:row>
      <xdr:rowOff>255268</xdr:rowOff>
    </xdr:to>
    <xdr:pic>
      <xdr:nvPicPr>
        <xdr:cNvPr id="3" name="Imagen 6">
          <a:extLst>
            <a:ext uri="{FF2B5EF4-FFF2-40B4-BE49-F238E27FC236}">
              <a16:creationId xmlns:a16="http://schemas.microsoft.com/office/drawing/2014/main" id="{C9261184-1741-44C6-8322-74378CE7ACC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52500"/>
          <a:ext cx="7477124" cy="64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28575</xdr:rowOff>
    </xdr:from>
    <xdr:to>
      <xdr:col>2</xdr:col>
      <xdr:colOff>469229</xdr:colOff>
      <xdr:row>1</xdr:row>
      <xdr:rowOff>158750</xdr:rowOff>
    </xdr:to>
    <xdr:pic>
      <xdr:nvPicPr>
        <xdr:cNvPr id="2" name="Imagen 1">
          <a:extLst>
            <a:ext uri="{FF2B5EF4-FFF2-40B4-BE49-F238E27FC236}">
              <a16:creationId xmlns:a16="http://schemas.microsoft.com/office/drawing/2014/main" id="{C867C213-72C6-4CC9-A116-605E3F667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52400" y="28575"/>
          <a:ext cx="2332954"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236218</xdr:rowOff>
    </xdr:from>
    <xdr:to>
      <xdr:col>24</xdr:col>
      <xdr:colOff>88899</xdr:colOff>
      <xdr:row>1</xdr:row>
      <xdr:rowOff>285750</xdr:rowOff>
    </xdr:to>
    <xdr:pic>
      <xdr:nvPicPr>
        <xdr:cNvPr id="3" name="Imagen 6">
          <a:extLst>
            <a:ext uri="{FF2B5EF4-FFF2-40B4-BE49-F238E27FC236}">
              <a16:creationId xmlns:a16="http://schemas.microsoft.com/office/drawing/2014/main" id="{50079060-E08C-448E-A187-B088D8489D1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98218"/>
          <a:ext cx="15382874" cy="49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57149</xdr:rowOff>
    </xdr:from>
    <xdr:to>
      <xdr:col>1</xdr:col>
      <xdr:colOff>635560</xdr:colOff>
      <xdr:row>1</xdr:row>
      <xdr:rowOff>202385</xdr:rowOff>
    </xdr:to>
    <xdr:pic>
      <xdr:nvPicPr>
        <xdr:cNvPr id="2" name="Imagen 1">
          <a:extLst>
            <a:ext uri="{FF2B5EF4-FFF2-40B4-BE49-F238E27FC236}">
              <a16:creationId xmlns:a16="http://schemas.microsoft.com/office/drawing/2014/main" id="{A01F7D43-539C-4D95-8B4E-B009DD9B7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14300" y="57149"/>
          <a:ext cx="2373406" cy="910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219074</xdr:rowOff>
    </xdr:from>
    <xdr:to>
      <xdr:col>16</xdr:col>
      <xdr:colOff>82550</xdr:colOff>
      <xdr:row>1</xdr:row>
      <xdr:rowOff>264793</xdr:rowOff>
    </xdr:to>
    <xdr:pic>
      <xdr:nvPicPr>
        <xdr:cNvPr id="3" name="Imagen 6">
          <a:extLst>
            <a:ext uri="{FF2B5EF4-FFF2-40B4-BE49-F238E27FC236}">
              <a16:creationId xmlns:a16="http://schemas.microsoft.com/office/drawing/2014/main" id="{A48B041A-E9A7-4E90-9EBD-0B719132DC0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4"/>
          <a:ext cx="12763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1</xdr:col>
      <xdr:colOff>530717</xdr:colOff>
      <xdr:row>1</xdr:row>
      <xdr:rowOff>171450</xdr:rowOff>
    </xdr:to>
    <xdr:pic>
      <xdr:nvPicPr>
        <xdr:cNvPr id="2" name="Imagen 1">
          <a:extLst>
            <a:ext uri="{FF2B5EF4-FFF2-40B4-BE49-F238E27FC236}">
              <a16:creationId xmlns:a16="http://schemas.microsoft.com/office/drawing/2014/main" id="{5823CFA9-C184-4493-AB62-5332B3B481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95250" y="57150"/>
          <a:ext cx="2283317"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219075</xdr:rowOff>
    </xdr:from>
    <xdr:to>
      <xdr:col>16</xdr:col>
      <xdr:colOff>19050</xdr:colOff>
      <xdr:row>1</xdr:row>
      <xdr:rowOff>264794</xdr:rowOff>
    </xdr:to>
    <xdr:pic>
      <xdr:nvPicPr>
        <xdr:cNvPr id="3" name="Imagen 6">
          <a:extLst>
            <a:ext uri="{FF2B5EF4-FFF2-40B4-BE49-F238E27FC236}">
              <a16:creationId xmlns:a16="http://schemas.microsoft.com/office/drawing/2014/main" id="{86DF12C4-8622-4DCC-8DE1-7D8A2953F684}"/>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81075"/>
          <a:ext cx="1276350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107015</xdr:colOff>
      <xdr:row>0</xdr:row>
      <xdr:rowOff>0</xdr:rowOff>
    </xdr:from>
    <xdr:to>
      <xdr:col>1</xdr:col>
      <xdr:colOff>657012</xdr:colOff>
      <xdr:row>1</xdr:row>
      <xdr:rowOff>160057</xdr:rowOff>
    </xdr:to>
    <xdr:pic>
      <xdr:nvPicPr>
        <xdr:cNvPr id="2" name="Imagen 1">
          <a:extLst>
            <a:ext uri="{FF2B5EF4-FFF2-40B4-BE49-F238E27FC236}">
              <a16:creationId xmlns:a16="http://schemas.microsoft.com/office/drawing/2014/main" id="{FCE8FC7E-5DA9-41FD-8384-5362FCB289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107015" y="0"/>
          <a:ext cx="2395793" cy="918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209549</xdr:rowOff>
    </xdr:from>
    <xdr:to>
      <xdr:col>16</xdr:col>
      <xdr:colOff>63500</xdr:colOff>
      <xdr:row>1</xdr:row>
      <xdr:rowOff>258443</xdr:rowOff>
    </xdr:to>
    <xdr:pic>
      <xdr:nvPicPr>
        <xdr:cNvPr id="3" name="Imagen 6">
          <a:extLst>
            <a:ext uri="{FF2B5EF4-FFF2-40B4-BE49-F238E27FC236}">
              <a16:creationId xmlns:a16="http://schemas.microsoft.com/office/drawing/2014/main" id="{250C5357-63AE-4C5B-96A1-BDA449203319}"/>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flipV="1">
          <a:off x="0" y="971549"/>
          <a:ext cx="126777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danegovco-my.sharepoint.com/personal/psvargasp_dane_gov_co/Documents/C&#225;lculos%20CUENTAS%20SAT&#201;LITES/2025/ARROZ/ARCHIVOS%20DE%20TRABAJO%202025/CALCULOS/Archivo%20madre%20-%20FASE%20INDUSTRIA_2019-2024.%20Para%20c&#225;lculos%20en%202%20a&#241;os.xlsx" TargetMode="External"/><Relationship Id="rId2" Type="http://schemas.microsoft.com/office/2019/04/relationships/externalLinkLongPath" Target="https://danegovco-my.sharepoint.com/personal/psvargasp_dane_gov_co/Documents/C&#225;lculos%20CUENTAS%20SAT&#201;LITES/2025/ARROZ/ARCHIVOS%20DE%20TRABAJO%202025/CALCULOS/Archivo%20madre%20-%20FASE%20INDUSTRIA_2019-2024.%20Para%20c&#225;lculos%20en%202%20a&#241;os.xlsx?608EE47E" TargetMode="External"/><Relationship Id="rId1" Type="http://schemas.openxmlformats.org/officeDocument/2006/relationships/externalLinkPath" Target="file:///\\608EE47E\Archivo%20madre%20-%20FASE%20INDUSTRIA_2019-2024.%20Para%20c&#225;lculos%20en%202%20a&#241;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STOS  SECANO Z COSTA NORTE"/>
      <sheetName val="COSTOS  SECANO Z BAJO CAUCA"/>
      <sheetName val="COSTOS  SECANO Z LLANOS"/>
      <sheetName val="COSTOS RIEGO Z COSTA NORTE "/>
      <sheetName val="COSTOS RIEGO Z SANTANDERES"/>
      <sheetName val="COSTOS RIEGO Z CENTRO"/>
      <sheetName val="COSTOS RIEGO Z LLANOS"/>
      <sheetName val="COSTOS RIEGO Z BAJO CAUCA"/>
      <sheetName val="COSTOS SECANO Z BAJO CAUCA"/>
      <sheetName val="Pn ValoresEAM"/>
      <sheetName val="Pn Cantidad EAM"/>
      <sheetName val="Emmet"/>
      <sheetName val="EMMET 2024"/>
      <sheetName val="Inventarios"/>
      <sheetName val="CUOTA DE FOMENTO"/>
      <sheetName val="35i_2022_2023"/>
      <sheetName val="Cuadro 18. "/>
      <sheetName val="Cuadro 19."/>
      <sheetName val="Cuadro 20."/>
      <sheetName val="Cuadro 21"/>
      <sheetName val="Cuadro 22"/>
      <sheetName val="Tabla 4, 5 y 6."/>
      <sheetName val="Cuadro 23"/>
      <sheetName val="Tabla 7."/>
      <sheetName val="PIB ANUAL 2024 Prod."/>
      <sheetName val="Pib"/>
      <sheetName val="Tabla No 5- 2014 "/>
      <sheetName val="T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6">
          <cell r="F16">
            <v>4756.6390000000001</v>
          </cell>
          <cell r="G16">
            <v>4775.0959999999995</v>
          </cell>
          <cell r="H16">
            <v>4771.7973271222754</v>
          </cell>
        </row>
        <row r="17">
          <cell r="F17">
            <v>6105.3370000000004</v>
          </cell>
          <cell r="G17">
            <v>6402.3980000000001</v>
          </cell>
          <cell r="H17">
            <v>6397.6343850622079</v>
          </cell>
        </row>
        <row r="18">
          <cell r="F18">
            <v>35.402000000000001</v>
          </cell>
          <cell r="G18">
            <v>0</v>
          </cell>
          <cell r="H18">
            <v>1</v>
          </cell>
        </row>
        <row r="19">
          <cell r="F19">
            <v>1872.9590000000001</v>
          </cell>
          <cell r="G19">
            <v>2128.866</v>
          </cell>
          <cell r="H19">
            <v>2127.9495362190605</v>
          </cell>
        </row>
      </sheetData>
      <sheetData sheetId="19"/>
      <sheetData sheetId="20"/>
      <sheetData sheetId="21">
        <row r="11">
          <cell r="B11">
            <v>0.61548610619388799</v>
          </cell>
        </row>
      </sheetData>
      <sheetData sheetId="22"/>
      <sheetData sheetId="23">
        <row r="13">
          <cell r="F13">
            <v>1.8664693989906571E-3</v>
          </cell>
        </row>
      </sheetData>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AC78F-A05F-4B0F-84A5-D6BD321894A0}">
  <sheetPr codeName="Hoja1"/>
  <dimension ref="A1:J40"/>
  <sheetViews>
    <sheetView tabSelected="1" zoomScaleNormal="100" workbookViewId="0">
      <selection sqref="A1:G2"/>
    </sheetView>
  </sheetViews>
  <sheetFormatPr baseColWidth="10" defaultColWidth="11.42578125" defaultRowHeight="15" x14ac:dyDescent="0.25"/>
  <cols>
    <col min="1" max="1" width="8.7109375" style="1" customWidth="1"/>
    <col min="2" max="2" width="21.85546875" style="1" bestFit="1" customWidth="1"/>
    <col min="3" max="3" width="32.42578125" style="1" customWidth="1"/>
    <col min="4" max="7" width="28.28515625" style="1" customWidth="1"/>
    <col min="8" max="8" width="11.28515625" style="1" customWidth="1"/>
    <col min="9" max="16384" width="11.42578125" style="1"/>
  </cols>
  <sheetData>
    <row r="1" spans="1:7" ht="60" customHeight="1" x14ac:dyDescent="0.25">
      <c r="A1" s="299"/>
      <c r="B1" s="299"/>
      <c r="C1" s="299"/>
      <c r="D1" s="299"/>
      <c r="E1" s="299"/>
      <c r="F1" s="299"/>
      <c r="G1" s="299"/>
    </row>
    <row r="2" spans="1:7" ht="24.75" customHeight="1" x14ac:dyDescent="0.25">
      <c r="A2" s="300"/>
      <c r="B2" s="300"/>
      <c r="C2" s="300"/>
      <c r="D2" s="300"/>
      <c r="E2" s="300"/>
      <c r="F2" s="300"/>
      <c r="G2" s="300"/>
    </row>
    <row r="3" spans="1:7" ht="15.75" customHeight="1" x14ac:dyDescent="0.25">
      <c r="A3" s="303" t="s">
        <v>289</v>
      </c>
      <c r="B3" s="303"/>
      <c r="C3" s="303"/>
      <c r="D3" s="303"/>
      <c r="E3" s="303"/>
      <c r="F3" s="303"/>
      <c r="G3" s="303"/>
    </row>
    <row r="4" spans="1:7" ht="15.75" customHeight="1" x14ac:dyDescent="0.25">
      <c r="A4" s="304"/>
      <c r="B4" s="304"/>
      <c r="C4" s="304"/>
      <c r="D4" s="304"/>
      <c r="E4" s="304"/>
      <c r="F4" s="304"/>
      <c r="G4" s="304"/>
    </row>
    <row r="5" spans="1:7" ht="39.75" customHeight="1" x14ac:dyDescent="0.25">
      <c r="A5" s="298" t="s">
        <v>432</v>
      </c>
      <c r="B5" s="298"/>
      <c r="C5" s="298"/>
      <c r="D5" s="298"/>
      <c r="E5" s="298"/>
      <c r="F5" s="298"/>
      <c r="G5" s="298"/>
    </row>
    <row r="6" spans="1:7" ht="16.5" x14ac:dyDescent="0.25">
      <c r="A6" s="203" t="s">
        <v>283</v>
      </c>
      <c r="B6" s="204" t="s">
        <v>290</v>
      </c>
    </row>
    <row r="7" spans="1:7" ht="16.5" x14ac:dyDescent="0.3">
      <c r="A7" s="192"/>
      <c r="B7" s="269" t="s">
        <v>398</v>
      </c>
      <c r="C7" s="88" t="s">
        <v>352</v>
      </c>
      <c r="D7" s="88"/>
      <c r="E7" s="88"/>
      <c r="F7" s="88"/>
      <c r="G7" s="88"/>
    </row>
    <row r="8" spans="1:7" ht="16.5" x14ac:dyDescent="0.3">
      <c r="A8" s="192"/>
      <c r="B8" s="269" t="s">
        <v>399</v>
      </c>
      <c r="C8" s="88" t="s">
        <v>353</v>
      </c>
      <c r="D8" s="88"/>
      <c r="E8" s="88"/>
      <c r="F8" s="88"/>
      <c r="G8" s="88"/>
    </row>
    <row r="9" spans="1:7" ht="16.5" x14ac:dyDescent="0.3">
      <c r="A9" s="192"/>
      <c r="B9" s="269" t="s">
        <v>400</v>
      </c>
      <c r="C9" s="88" t="s">
        <v>354</v>
      </c>
      <c r="D9" s="88"/>
      <c r="E9" s="88"/>
      <c r="F9" s="88"/>
      <c r="G9" s="88"/>
    </row>
    <row r="10" spans="1:7" ht="16.5" x14ac:dyDescent="0.3">
      <c r="A10" s="192"/>
      <c r="B10" s="269" t="s">
        <v>401</v>
      </c>
      <c r="C10" s="88" t="s">
        <v>355</v>
      </c>
      <c r="D10" s="88"/>
      <c r="E10" s="88"/>
      <c r="F10" s="88"/>
      <c r="G10" s="88"/>
    </row>
    <row r="11" spans="1:7" ht="16.5" x14ac:dyDescent="0.3">
      <c r="A11" s="192"/>
      <c r="B11" s="269" t="s">
        <v>402</v>
      </c>
      <c r="C11" s="88" t="s">
        <v>361</v>
      </c>
      <c r="D11" s="88"/>
      <c r="E11" s="88"/>
      <c r="F11" s="88"/>
      <c r="G11" s="88"/>
    </row>
    <row r="12" spans="1:7" ht="16.5" x14ac:dyDescent="0.3">
      <c r="A12" s="192"/>
      <c r="B12" s="269" t="s">
        <v>403</v>
      </c>
      <c r="C12" s="88" t="s">
        <v>292</v>
      </c>
      <c r="D12" s="89"/>
      <c r="E12" s="89"/>
      <c r="F12" s="89"/>
      <c r="G12" s="89"/>
    </row>
    <row r="13" spans="1:7" ht="16.5" x14ac:dyDescent="0.3">
      <c r="A13" s="192"/>
      <c r="B13" s="269" t="s">
        <v>404</v>
      </c>
      <c r="C13" s="88" t="s">
        <v>293</v>
      </c>
      <c r="D13" s="89"/>
      <c r="E13" s="89"/>
      <c r="F13" s="89"/>
      <c r="G13" s="89"/>
    </row>
    <row r="14" spans="1:7" ht="16.5" x14ac:dyDescent="0.3">
      <c r="A14" s="192"/>
      <c r="B14" s="269" t="s">
        <v>405</v>
      </c>
      <c r="C14" s="88" t="s">
        <v>294</v>
      </c>
      <c r="D14" s="89"/>
      <c r="E14" s="89"/>
      <c r="F14" s="89"/>
      <c r="G14" s="89"/>
    </row>
    <row r="15" spans="1:7" ht="16.5" x14ac:dyDescent="0.3">
      <c r="A15" s="192"/>
      <c r="B15" s="269" t="s">
        <v>406</v>
      </c>
      <c r="C15" s="88" t="s">
        <v>295</v>
      </c>
      <c r="D15" s="88"/>
      <c r="E15" s="88"/>
      <c r="F15" s="88"/>
      <c r="G15" s="88"/>
    </row>
    <row r="16" spans="1:7" ht="16.5" x14ac:dyDescent="0.3">
      <c r="A16" s="192"/>
      <c r="B16" s="269" t="s">
        <v>407</v>
      </c>
      <c r="C16" s="88" t="s">
        <v>296</v>
      </c>
      <c r="D16" s="88"/>
      <c r="E16" s="88"/>
      <c r="F16" s="88"/>
      <c r="G16" s="88"/>
    </row>
    <row r="17" spans="1:7" ht="16.5" x14ac:dyDescent="0.3">
      <c r="A17" s="192"/>
      <c r="B17" s="269" t="s">
        <v>408</v>
      </c>
      <c r="C17" s="88" t="s">
        <v>297</v>
      </c>
      <c r="D17" s="88"/>
      <c r="E17" s="88"/>
      <c r="F17" s="88"/>
      <c r="G17" s="88"/>
    </row>
    <row r="18" spans="1:7" ht="16.5" x14ac:dyDescent="0.3">
      <c r="A18" s="192"/>
      <c r="B18" s="269" t="s">
        <v>409</v>
      </c>
      <c r="C18" s="88" t="s">
        <v>299</v>
      </c>
      <c r="D18" s="88"/>
      <c r="E18" s="88"/>
      <c r="F18" s="88"/>
      <c r="G18" s="88"/>
    </row>
    <row r="19" spans="1:7" ht="16.5" x14ac:dyDescent="0.3">
      <c r="A19" s="192"/>
      <c r="B19" s="269" t="s">
        <v>410</v>
      </c>
      <c r="C19" s="88" t="s">
        <v>300</v>
      </c>
      <c r="D19" s="88"/>
      <c r="E19" s="88"/>
      <c r="F19" s="88"/>
      <c r="G19" s="88"/>
    </row>
    <row r="20" spans="1:7" ht="16.5" x14ac:dyDescent="0.3">
      <c r="A20" s="192"/>
      <c r="B20" s="269" t="s">
        <v>411</v>
      </c>
      <c r="C20" s="88" t="s">
        <v>301</v>
      </c>
      <c r="D20" s="88"/>
      <c r="E20" s="88"/>
      <c r="F20" s="88"/>
      <c r="G20" s="88"/>
    </row>
    <row r="21" spans="1:7" ht="16.5" x14ac:dyDescent="0.3">
      <c r="A21" s="192"/>
      <c r="B21" s="269" t="s">
        <v>412</v>
      </c>
      <c r="C21" s="88" t="s">
        <v>302</v>
      </c>
      <c r="D21" s="88"/>
      <c r="E21" s="88"/>
      <c r="F21" s="88"/>
      <c r="G21" s="88"/>
    </row>
    <row r="22" spans="1:7" ht="16.5" x14ac:dyDescent="0.3">
      <c r="A22" s="192"/>
      <c r="B22" s="269" t="s">
        <v>413</v>
      </c>
      <c r="C22" s="88" t="s">
        <v>303</v>
      </c>
      <c r="D22" s="88"/>
      <c r="E22" s="88"/>
      <c r="F22" s="88"/>
      <c r="G22" s="88"/>
    </row>
    <row r="23" spans="1:7" ht="16.5" x14ac:dyDescent="0.3">
      <c r="A23" s="192"/>
      <c r="B23" s="269" t="s">
        <v>414</v>
      </c>
      <c r="C23" s="88" t="s">
        <v>304</v>
      </c>
      <c r="D23" s="88"/>
      <c r="E23" s="88"/>
      <c r="F23" s="88"/>
      <c r="G23" s="88"/>
    </row>
    <row r="24" spans="1:7" ht="16.5" x14ac:dyDescent="0.3">
      <c r="A24" s="192"/>
      <c r="B24" s="269" t="s">
        <v>415</v>
      </c>
      <c r="C24" s="88" t="s">
        <v>306</v>
      </c>
      <c r="D24" s="88"/>
      <c r="E24" s="88"/>
      <c r="F24" s="88"/>
      <c r="G24" s="88"/>
    </row>
    <row r="25" spans="1:7" ht="16.5" x14ac:dyDescent="0.3">
      <c r="A25" s="192"/>
      <c r="B25" s="269" t="s">
        <v>416</v>
      </c>
      <c r="C25" s="88" t="s">
        <v>317</v>
      </c>
      <c r="D25" s="88"/>
      <c r="E25" s="88"/>
      <c r="F25" s="88"/>
      <c r="G25" s="88"/>
    </row>
    <row r="26" spans="1:7" ht="29.25" customHeight="1" x14ac:dyDescent="0.25">
      <c r="A26" s="192"/>
      <c r="B26" s="269" t="s">
        <v>417</v>
      </c>
      <c r="C26" s="302" t="s">
        <v>308</v>
      </c>
      <c r="D26" s="302"/>
      <c r="E26" s="302"/>
      <c r="F26" s="302"/>
      <c r="G26" s="302"/>
    </row>
    <row r="27" spans="1:7" ht="30" customHeight="1" x14ac:dyDescent="0.3">
      <c r="A27" s="192"/>
      <c r="B27" s="269" t="s">
        <v>418</v>
      </c>
      <c r="C27" s="301" t="s">
        <v>309</v>
      </c>
      <c r="D27" s="301"/>
      <c r="E27" s="301"/>
      <c r="F27" s="301"/>
      <c r="G27" s="301"/>
    </row>
    <row r="28" spans="1:7" ht="16.5" x14ac:dyDescent="0.3">
      <c r="B28" s="208"/>
      <c r="C28" s="88"/>
      <c r="D28" s="88"/>
      <c r="E28" s="88"/>
      <c r="F28" s="88"/>
      <c r="G28" s="88"/>
    </row>
    <row r="29" spans="1:7" ht="16.5" x14ac:dyDescent="0.3">
      <c r="A29" s="207" t="s">
        <v>284</v>
      </c>
      <c r="B29" s="204" t="s">
        <v>310</v>
      </c>
      <c r="C29" s="88"/>
      <c r="D29" s="88"/>
      <c r="E29" s="88"/>
      <c r="F29" s="88"/>
      <c r="G29" s="88"/>
    </row>
    <row r="30" spans="1:7" ht="16.5" x14ac:dyDescent="0.3">
      <c r="B30" s="269" t="s">
        <v>419</v>
      </c>
      <c r="C30" s="88" t="s">
        <v>311</v>
      </c>
      <c r="D30" s="88"/>
      <c r="E30" s="88"/>
      <c r="F30" s="88"/>
      <c r="G30" s="88"/>
    </row>
    <row r="31" spans="1:7" ht="16.5" x14ac:dyDescent="0.3">
      <c r="B31" s="269" t="s">
        <v>420</v>
      </c>
      <c r="C31" s="88" t="s">
        <v>287</v>
      </c>
      <c r="D31" s="88"/>
      <c r="E31" s="88"/>
      <c r="F31" s="88"/>
      <c r="G31" s="88"/>
    </row>
    <row r="32" spans="1:7" ht="16.5" x14ac:dyDescent="0.3">
      <c r="A32" s="205"/>
      <c r="B32" s="269" t="s">
        <v>421</v>
      </c>
      <c r="C32" s="88" t="s">
        <v>285</v>
      </c>
      <c r="D32" s="88"/>
      <c r="E32" s="88"/>
      <c r="F32" s="88"/>
      <c r="G32" s="88"/>
    </row>
    <row r="33" spans="1:10" ht="16.5" x14ac:dyDescent="0.3">
      <c r="B33" s="269" t="s">
        <v>422</v>
      </c>
      <c r="C33" s="88" t="s">
        <v>389</v>
      </c>
      <c r="D33" s="88"/>
      <c r="E33" s="88"/>
      <c r="F33" s="88"/>
      <c r="G33" s="88"/>
      <c r="H33" s="254"/>
      <c r="I33" s="254"/>
      <c r="J33" s="254"/>
    </row>
    <row r="34" spans="1:10" ht="29.25" customHeight="1" x14ac:dyDescent="0.25">
      <c r="B34" s="269" t="s">
        <v>423</v>
      </c>
      <c r="C34" s="302" t="s">
        <v>390</v>
      </c>
      <c r="D34" s="302"/>
      <c r="E34" s="302"/>
      <c r="F34" s="302"/>
      <c r="G34" s="302"/>
      <c r="H34" s="254"/>
      <c r="I34" s="254"/>
      <c r="J34" s="254"/>
    </row>
    <row r="35" spans="1:10" ht="46.5" customHeight="1" x14ac:dyDescent="0.25">
      <c r="B35" s="269" t="s">
        <v>424</v>
      </c>
      <c r="C35" s="302" t="s">
        <v>391</v>
      </c>
      <c r="D35" s="302"/>
      <c r="E35" s="302"/>
      <c r="F35" s="302"/>
      <c r="G35" s="302"/>
      <c r="H35" s="254"/>
      <c r="I35" s="254"/>
      <c r="J35" s="254"/>
    </row>
    <row r="36" spans="1:10" ht="16.5" x14ac:dyDescent="0.25">
      <c r="B36" s="206"/>
      <c r="C36" s="206"/>
      <c r="D36" s="206"/>
      <c r="E36" s="206"/>
      <c r="F36" s="206"/>
      <c r="G36" s="206"/>
    </row>
    <row r="37" spans="1:10" ht="15" customHeight="1" x14ac:dyDescent="0.25">
      <c r="A37" s="207" t="s">
        <v>286</v>
      </c>
      <c r="B37" s="204" t="s">
        <v>313</v>
      </c>
      <c r="C37" s="206"/>
      <c r="D37" s="206"/>
      <c r="E37" s="206"/>
      <c r="F37" s="206"/>
      <c r="G37" s="206"/>
    </row>
    <row r="38" spans="1:10" ht="16.5" x14ac:dyDescent="0.3">
      <c r="A38" s="205"/>
      <c r="B38" s="269" t="s">
        <v>425</v>
      </c>
      <c r="C38" s="209" t="s">
        <v>314</v>
      </c>
    </row>
    <row r="39" spans="1:10" ht="16.5" x14ac:dyDescent="0.3">
      <c r="A39" s="205"/>
      <c r="B39" s="269" t="s">
        <v>426</v>
      </c>
      <c r="C39" s="88" t="s">
        <v>316</v>
      </c>
      <c r="D39" s="88"/>
      <c r="E39" s="88"/>
      <c r="F39" s="88"/>
      <c r="G39" s="88"/>
    </row>
    <row r="40" spans="1:10" ht="6" customHeight="1" x14ac:dyDescent="0.25">
      <c r="A40" s="26"/>
      <c r="B40" s="26"/>
      <c r="C40" s="26"/>
      <c r="D40" s="26"/>
      <c r="E40" s="26"/>
      <c r="F40" s="26"/>
      <c r="G40" s="26"/>
    </row>
  </sheetData>
  <mergeCells count="7">
    <mergeCell ref="A5:G5"/>
    <mergeCell ref="A1:G2"/>
    <mergeCell ref="C27:G27"/>
    <mergeCell ref="C34:G34"/>
    <mergeCell ref="C35:G35"/>
    <mergeCell ref="C26:G26"/>
    <mergeCell ref="A3:G4"/>
  </mergeCells>
  <phoneticPr fontId="25" type="noConversion"/>
  <hyperlinks>
    <hyperlink ref="B7" location="'Cuadro 1'!A1" display="Cuadro 1" xr:uid="{A24FC1EE-D1EB-408C-8DED-79596427999A}"/>
    <hyperlink ref="B8" location="'Cuadro 2'!A1" display="Cuadro 2" xr:uid="{D1C89547-8E2C-4625-9AEE-54212B0A29CE}"/>
    <hyperlink ref="B9" location="'Cuadro 3'!A1" display="Cuadro 3" xr:uid="{EA0E30E5-D07D-4245-A3D9-0B88AF6C712E}"/>
    <hyperlink ref="B10" location="'Cuadro 4'!A1" display="Cuadro 4" xr:uid="{F81248DF-F989-4653-9206-D8C6431FF826}"/>
    <hyperlink ref="B11" location="'Cuadro 5'!A1" display="Cuadro 5" xr:uid="{82659E05-E25C-4D4C-920B-5BF325A9A54B}"/>
    <hyperlink ref="B12" location="'Cuadro 6'!A1" display="Cuadro 6" xr:uid="{C1C8BD08-C1CF-4EBE-94AB-B593415169B4}"/>
    <hyperlink ref="B13" location="'Cuadro 7'!A1" display="Cuadro 7" xr:uid="{F56910BD-EF0B-4BC4-A4A2-3155B02EE81D}"/>
    <hyperlink ref="B14" location="'Cuadro 8'!A1" display="Cuadro 8" xr:uid="{CC0A3044-1987-4EFA-A1BB-30DDE8D10BCA}"/>
    <hyperlink ref="B15" location="'Cuadro 9'!A1" display="Cuadro 9" xr:uid="{30BAFFC2-C466-444D-A575-D23E9BBF452C}"/>
    <hyperlink ref="B16" location="'Cuadro 10'!A1" display="Cuadro 10" xr:uid="{D7332552-D566-42D7-BFFB-145137635EAA}"/>
    <hyperlink ref="B17" location="'Cuadro 11'!A1" display="Cuadro 11" xr:uid="{FE7A3BEF-2584-471F-846D-90F4CD13FC6F}"/>
    <hyperlink ref="B18" location="'Cuadro 12'!A1" display="Cuadro 12" xr:uid="{C723C44B-3F15-4EDE-B840-84688ABF709D}"/>
    <hyperlink ref="B19" location="'Cuadro 13'!A1" display="Cuadro 13" xr:uid="{994FB29B-5607-4F4A-97A7-E95B91726D3C}"/>
    <hyperlink ref="B21" location="'Cuadro 15'!A1" display="Cuadro 15" xr:uid="{188222A4-C39C-4656-9B5D-24121147F78A}"/>
    <hyperlink ref="B22" location="'Cuadro 16'!A1" display="Cuadro 16" xr:uid="{D936437B-1AB7-4426-9CBD-2850F99DC124}"/>
    <hyperlink ref="B23" location="'Cuadro 17'!A1" display="Cuadro 17" xr:uid="{996F18E2-85D2-44B9-8AAD-241AE8869281}"/>
    <hyperlink ref="B25" location="'Tabla 1, 2 y 3'!A1" display="Tabla 1" xr:uid="{DADD647E-FC36-442D-847A-B57A27DC417E}"/>
    <hyperlink ref="B26" location="'Tabla 1, 2 y 3'!A1" display="Tabla 2" xr:uid="{A5BCAC70-F48F-4C00-BFBC-E23C67B94DAD}"/>
    <hyperlink ref="B30" location="'Cuadro 19'!A1" display="Cuadro 19" xr:uid="{24FC1DAE-A077-4AE0-B1C6-98DBC3D5C67F}"/>
    <hyperlink ref="B38" location="'Cuadro 22'!A1" display="Cuadro 22" xr:uid="{797A3BFF-26BD-4570-90AA-8FEC5BB3B043}"/>
    <hyperlink ref="B27" location="'Tabla 1, 2 y 3'!A1" display="Tabla 3" xr:uid="{A28F4A28-F509-4741-9ED7-9040A0A61F0D}"/>
    <hyperlink ref="B20" location="'Cuadro 14'!A1" display="Cuadro 14" xr:uid="{C359FEEA-08C4-485C-BD3D-9AF3BE494F49}"/>
    <hyperlink ref="B24" location="'Cuadro 18'!A1" display="Cuadro 18" xr:uid="{048A3BDF-13FC-495B-B7BE-AA784AAAA9B2}"/>
    <hyperlink ref="B31" location="'Cuadro 20'!A1" display="Cuadro 20" xr:uid="{57A7EE12-66B5-4B0E-8904-FF43CFC849E9}"/>
    <hyperlink ref="B33" location="'Tabla 4, 5 y 6'!A1" display="Tabla 4" xr:uid="{892D30EC-8F2C-4E92-8457-95477555474E}"/>
    <hyperlink ref="B32" location="'Cuadro 21'!A1" display="Cuadro 21" xr:uid="{301966B2-EDE3-408A-9BF6-0B1E5C82C6A3}"/>
    <hyperlink ref="B39" location="'Tabla 7'!A1" display="Tabla 7" xr:uid="{920C6BF6-0B21-449C-8E16-60267838869A}"/>
    <hyperlink ref="B34" location="'Tabla 4, 5 y 6'!A1" display="Tabla 5" xr:uid="{300BF9B8-271D-4948-AB71-5E6E1BCE8C74}"/>
    <hyperlink ref="B35" location="'Tabla 4, 5 y 6'!A1" display="Tabla 6" xr:uid="{25281425-F53A-4846-9174-FFC43AAA3DCD}"/>
  </hyperlinks>
  <pageMargins left="0.7" right="0.7" top="0.75" bottom="0.75" header="0.3" footer="0.3"/>
  <pageSetup orientation="portrait" horizontalDpi="4294967294" verticalDpi="4294967294"/>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AC160-FBCF-44D9-8012-AE8CEDA8B082}">
  <sheetPr codeName="Hoja39">
    <tabColor theme="6" tint="-0.249977111117893"/>
  </sheetPr>
  <dimension ref="A1:BG47"/>
  <sheetViews>
    <sheetView workbookViewId="0">
      <pane xSplit="56" ySplit="9" topLeftCell="BE10"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36.85546875" customWidth="1"/>
    <col min="2" max="54" width="11.42578125" hidden="1" customWidth="1"/>
    <col min="55" max="56" width="0" hidden="1" customWidth="1"/>
    <col min="57" max="57" width="11.42578125" style="152"/>
  </cols>
  <sheetData>
    <row r="1" spans="1:59" x14ac:dyDescent="0.25">
      <c r="A1" s="116" t="s">
        <v>144</v>
      </c>
      <c r="D1" s="134"/>
    </row>
    <row r="2" spans="1:59" x14ac:dyDescent="0.25">
      <c r="A2" s="116" t="s">
        <v>145</v>
      </c>
      <c r="V2" t="s">
        <v>210</v>
      </c>
    </row>
    <row r="3" spans="1:59" x14ac:dyDescent="0.25">
      <c r="A3" s="116" t="s">
        <v>146</v>
      </c>
    </row>
    <row r="5" spans="1:59" x14ac:dyDescent="0.25">
      <c r="A5" s="118" t="s">
        <v>266</v>
      </c>
    </row>
    <row r="6" spans="1:59" ht="20.25" x14ac:dyDescent="0.3">
      <c r="A6" s="135" t="s">
        <v>267</v>
      </c>
    </row>
    <row r="8" spans="1:59" x14ac:dyDescent="0.25">
      <c r="B8" s="108" t="s">
        <v>215</v>
      </c>
      <c r="C8" s="108" t="s">
        <v>216</v>
      </c>
      <c r="D8" s="108" t="s">
        <v>217</v>
      </c>
      <c r="E8" s="108" t="s">
        <v>218</v>
      </c>
      <c r="F8" s="108" t="s">
        <v>219</v>
      </c>
      <c r="G8" s="108" t="s">
        <v>220</v>
      </c>
      <c r="H8" s="123" t="s">
        <v>221</v>
      </c>
      <c r="I8" s="136" t="s">
        <v>222</v>
      </c>
      <c r="J8" s="123" t="s">
        <v>223</v>
      </c>
      <c r="K8" s="123" t="s">
        <v>224</v>
      </c>
      <c r="L8" s="123" t="s">
        <v>225</v>
      </c>
      <c r="M8" s="123" t="s">
        <v>226</v>
      </c>
      <c r="N8" s="123" t="s">
        <v>227</v>
      </c>
      <c r="O8" s="123" t="s">
        <v>228</v>
      </c>
      <c r="P8" s="123" t="s">
        <v>229</v>
      </c>
      <c r="Q8" s="123" t="s">
        <v>230</v>
      </c>
      <c r="R8" s="123" t="s">
        <v>231</v>
      </c>
      <c r="S8" s="123" t="s">
        <v>232</v>
      </c>
      <c r="T8" s="123" t="s">
        <v>233</v>
      </c>
      <c r="U8" s="123" t="s">
        <v>234</v>
      </c>
      <c r="V8" s="108" t="s">
        <v>235</v>
      </c>
      <c r="W8" s="108" t="s">
        <v>236</v>
      </c>
      <c r="X8" s="108" t="s">
        <v>237</v>
      </c>
      <c r="Y8" s="108" t="s">
        <v>238</v>
      </c>
      <c r="Z8" s="108" t="s">
        <v>239</v>
      </c>
      <c r="AA8" s="108" t="s">
        <v>240</v>
      </c>
      <c r="AB8" s="108" t="s">
        <v>241</v>
      </c>
      <c r="AC8" s="108" t="s">
        <v>242</v>
      </c>
      <c r="AD8" s="108" t="s">
        <v>243</v>
      </c>
      <c r="AE8" s="108" t="s">
        <v>244</v>
      </c>
      <c r="AF8" s="108" t="s">
        <v>245</v>
      </c>
      <c r="AG8" s="108" t="s">
        <v>246</v>
      </c>
      <c r="AH8" s="108" t="s">
        <v>247</v>
      </c>
      <c r="AI8" s="108" t="s">
        <v>248</v>
      </c>
      <c r="AJ8" s="108" t="s">
        <v>249</v>
      </c>
      <c r="AK8" s="108" t="s">
        <v>250</v>
      </c>
      <c r="AL8" s="108" t="s">
        <v>251</v>
      </c>
      <c r="AM8" s="108" t="s">
        <v>252</v>
      </c>
      <c r="AN8" s="108" t="s">
        <v>253</v>
      </c>
      <c r="AO8" s="108" t="s">
        <v>254</v>
      </c>
      <c r="AP8" s="108" t="s">
        <v>255</v>
      </c>
      <c r="AQ8" s="108" t="s">
        <v>256</v>
      </c>
      <c r="AR8" s="108" t="s">
        <v>257</v>
      </c>
      <c r="AS8" s="108" t="s">
        <v>258</v>
      </c>
      <c r="AT8" s="108" t="s">
        <v>259</v>
      </c>
      <c r="AU8" s="108" t="s">
        <v>260</v>
      </c>
      <c r="AV8" s="108" t="s">
        <v>261</v>
      </c>
      <c r="AW8" s="108" t="s">
        <v>262</v>
      </c>
      <c r="AX8" s="108" t="s">
        <v>202</v>
      </c>
      <c r="AY8" s="108" t="s">
        <v>203</v>
      </c>
      <c r="AZ8" s="108" t="s">
        <v>263</v>
      </c>
      <c r="BA8" s="108" t="s">
        <v>264</v>
      </c>
      <c r="BB8" s="108" t="s">
        <v>265</v>
      </c>
      <c r="BC8" s="108" t="s">
        <v>204</v>
      </c>
      <c r="BD8" s="108" t="s">
        <v>268</v>
      </c>
      <c r="BE8" s="156" t="s">
        <v>205</v>
      </c>
      <c r="BF8" s="108" t="s">
        <v>206</v>
      </c>
      <c r="BG8" s="108" t="s">
        <v>207</v>
      </c>
    </row>
    <row r="9" spans="1:59" x14ac:dyDescent="0.25">
      <c r="B9" s="137"/>
      <c r="D9" s="115"/>
      <c r="E9" s="138"/>
    </row>
    <row r="10" spans="1:59" x14ac:dyDescent="0.25">
      <c r="A10" s="116" t="s">
        <v>113</v>
      </c>
      <c r="B10" s="120">
        <v>5303</v>
      </c>
      <c r="C10" s="120">
        <v>5869</v>
      </c>
      <c r="D10" s="120">
        <v>5951</v>
      </c>
      <c r="E10" s="125">
        <v>4582</v>
      </c>
      <c r="F10" s="104">
        <v>9902</v>
      </c>
      <c r="G10" s="124">
        <v>10177</v>
      </c>
      <c r="H10" s="104">
        <v>10222</v>
      </c>
      <c r="I10" s="104">
        <v>11044</v>
      </c>
      <c r="J10" s="104">
        <v>13777</v>
      </c>
      <c r="K10" s="104">
        <v>13089</v>
      </c>
      <c r="L10" s="104">
        <v>18199</v>
      </c>
      <c r="M10" s="104">
        <v>18243</v>
      </c>
      <c r="N10" s="104">
        <v>20000</v>
      </c>
      <c r="O10" s="99">
        <v>20000</v>
      </c>
      <c r="P10" s="104">
        <v>20636</v>
      </c>
      <c r="Q10" s="104">
        <v>23380</v>
      </c>
      <c r="R10" s="104">
        <v>25000</v>
      </c>
      <c r="S10" s="104">
        <v>25000</v>
      </c>
      <c r="T10" s="104">
        <v>26002</v>
      </c>
      <c r="U10" s="104">
        <v>26558</v>
      </c>
      <c r="V10" s="7">
        <v>30889</v>
      </c>
      <c r="W10" s="7">
        <v>28854</v>
      </c>
      <c r="X10" s="7">
        <v>31063</v>
      </c>
      <c r="Y10" s="7">
        <v>31982</v>
      </c>
      <c r="Z10" s="7">
        <v>26794</v>
      </c>
      <c r="AA10" s="7">
        <v>30488</v>
      </c>
      <c r="AB10" s="7">
        <v>36536</v>
      </c>
      <c r="AC10" s="7">
        <v>30736</v>
      </c>
      <c r="AD10" s="7">
        <v>34516</v>
      </c>
      <c r="AE10" s="7">
        <v>32923</v>
      </c>
      <c r="AF10" s="7">
        <v>37668</v>
      </c>
      <c r="AG10" s="7">
        <v>30000</v>
      </c>
      <c r="AH10" s="7">
        <v>31897</v>
      </c>
      <c r="AI10" s="7">
        <v>33227</v>
      </c>
      <c r="AJ10" s="7">
        <v>34104</v>
      </c>
      <c r="AK10" s="7">
        <v>33453</v>
      </c>
      <c r="AL10" s="7">
        <v>33663</v>
      </c>
      <c r="AM10" s="7">
        <v>33233</v>
      </c>
      <c r="AN10" s="7">
        <v>33439</v>
      </c>
      <c r="AO10" s="7">
        <v>32809</v>
      </c>
      <c r="AP10" s="7">
        <v>34051</v>
      </c>
      <c r="AQ10" s="7">
        <v>34091</v>
      </c>
      <c r="AR10" s="7">
        <v>47285.1</v>
      </c>
      <c r="AS10" s="7">
        <v>45885.7</v>
      </c>
      <c r="AT10" s="7">
        <v>52530.5</v>
      </c>
      <c r="AU10" s="7">
        <v>51535</v>
      </c>
      <c r="AV10" s="7">
        <v>62083</v>
      </c>
      <c r="AW10" s="7">
        <v>59349</v>
      </c>
      <c r="AX10" s="7">
        <v>58813.2</v>
      </c>
      <c r="AY10" s="7">
        <v>70000</v>
      </c>
      <c r="AZ10" s="7">
        <v>60000</v>
      </c>
      <c r="BA10" s="7">
        <v>60000</v>
      </c>
      <c r="BB10" s="7">
        <v>60000</v>
      </c>
      <c r="BC10" s="7">
        <v>60000</v>
      </c>
      <c r="BD10">
        <v>60000</v>
      </c>
      <c r="BE10" s="106">
        <v>70000</v>
      </c>
      <c r="BF10" s="7">
        <v>70000</v>
      </c>
      <c r="BG10">
        <v>70000</v>
      </c>
    </row>
    <row r="11" spans="1:59" x14ac:dyDescent="0.25">
      <c r="A11" s="116" t="s">
        <v>114</v>
      </c>
      <c r="B11" s="120">
        <v>18226</v>
      </c>
      <c r="C11" s="120">
        <v>33596</v>
      </c>
      <c r="D11" s="120">
        <v>34245</v>
      </c>
      <c r="E11" s="125">
        <v>32636</v>
      </c>
      <c r="F11" s="104">
        <v>35854</v>
      </c>
      <c r="G11" s="124">
        <v>42278</v>
      </c>
      <c r="H11" s="104">
        <v>37778</v>
      </c>
      <c r="I11" s="104">
        <v>53892</v>
      </c>
      <c r="J11" s="104">
        <v>56483</v>
      </c>
      <c r="K11" s="104">
        <v>55911</v>
      </c>
      <c r="L11" s="104">
        <v>53881</v>
      </c>
      <c r="M11" s="104">
        <v>40541</v>
      </c>
      <c r="N11" s="104">
        <v>66567</v>
      </c>
      <c r="O11" s="99">
        <v>65552</v>
      </c>
      <c r="P11" s="104">
        <v>64796</v>
      </c>
      <c r="Q11" s="104">
        <v>58399</v>
      </c>
      <c r="R11" s="104">
        <v>66498</v>
      </c>
      <c r="S11" s="104">
        <v>74561</v>
      </c>
      <c r="T11" s="104">
        <v>102424</v>
      </c>
      <c r="U11" s="104">
        <v>89719</v>
      </c>
      <c r="V11" s="7">
        <v>101777</v>
      </c>
      <c r="W11" s="7">
        <v>85160</v>
      </c>
      <c r="X11" s="7">
        <v>70262</v>
      </c>
      <c r="Y11" s="7">
        <v>75000</v>
      </c>
      <c r="Z11" s="7">
        <v>77424</v>
      </c>
      <c r="AA11" s="7">
        <v>104647</v>
      </c>
      <c r="AB11" s="7">
        <v>101951</v>
      </c>
      <c r="AC11" s="7">
        <v>101471</v>
      </c>
      <c r="AD11" s="7">
        <v>109170</v>
      </c>
      <c r="AE11" s="7">
        <v>104385</v>
      </c>
      <c r="AF11" s="7">
        <v>131629</v>
      </c>
      <c r="AG11" s="7">
        <v>124807</v>
      </c>
      <c r="AH11" s="7">
        <v>159250</v>
      </c>
      <c r="AI11" s="7">
        <v>172484</v>
      </c>
      <c r="AJ11" s="7">
        <v>255239</v>
      </c>
      <c r="AK11" s="7">
        <v>188510</v>
      </c>
      <c r="AL11" s="7">
        <v>210100</v>
      </c>
      <c r="AM11" s="7">
        <v>187125</v>
      </c>
      <c r="AN11" s="7">
        <v>228819</v>
      </c>
      <c r="AO11" s="7">
        <v>175400</v>
      </c>
      <c r="AP11" s="7">
        <v>250000</v>
      </c>
      <c r="AQ11" s="7">
        <v>217836</v>
      </c>
      <c r="AR11" s="7">
        <v>300000</v>
      </c>
      <c r="AS11" s="7">
        <v>300000</v>
      </c>
      <c r="AT11" s="7">
        <v>300000</v>
      </c>
      <c r="AU11" s="7">
        <v>300000</v>
      </c>
      <c r="AV11" s="7">
        <v>300000</v>
      </c>
      <c r="AW11" s="7">
        <v>309214</v>
      </c>
      <c r="AX11" s="7">
        <v>400000</v>
      </c>
      <c r="AY11" s="7">
        <v>356438</v>
      </c>
      <c r="AZ11" s="7">
        <v>372128</v>
      </c>
      <c r="BA11" s="7">
        <v>321145</v>
      </c>
      <c r="BB11" s="7">
        <v>317338</v>
      </c>
      <c r="BC11" s="7">
        <v>350000</v>
      </c>
      <c r="BD11">
        <v>315770</v>
      </c>
      <c r="BE11" s="106">
        <v>392848</v>
      </c>
      <c r="BF11" s="7">
        <v>400774</v>
      </c>
      <c r="BG11">
        <v>434935</v>
      </c>
    </row>
    <row r="12" spans="1:59" x14ac:dyDescent="0.25">
      <c r="A12" s="116" t="s">
        <v>115</v>
      </c>
      <c r="B12" s="120">
        <v>43474</v>
      </c>
      <c r="C12" s="120">
        <v>50000</v>
      </c>
      <c r="D12" s="120">
        <v>60559</v>
      </c>
      <c r="E12" s="125">
        <v>58036</v>
      </c>
      <c r="F12" s="104">
        <v>64756</v>
      </c>
      <c r="G12" s="124">
        <v>68151</v>
      </c>
      <c r="H12" s="104">
        <v>73980</v>
      </c>
      <c r="I12" s="104">
        <v>75861</v>
      </c>
      <c r="J12" s="104">
        <v>95931</v>
      </c>
      <c r="K12" s="104">
        <v>97287</v>
      </c>
      <c r="L12" s="104">
        <v>112745</v>
      </c>
      <c r="M12" s="104">
        <v>124324</v>
      </c>
      <c r="N12" s="104">
        <v>135845</v>
      </c>
      <c r="O12" s="99">
        <v>126461</v>
      </c>
      <c r="P12" s="104">
        <v>136253</v>
      </c>
      <c r="Q12" s="104">
        <v>138361</v>
      </c>
      <c r="R12" s="104">
        <v>138699</v>
      </c>
      <c r="S12" s="104">
        <v>143930</v>
      </c>
      <c r="T12" s="104">
        <v>149443</v>
      </c>
      <c r="U12" s="104">
        <v>129271</v>
      </c>
      <c r="V12" s="7">
        <v>170723</v>
      </c>
      <c r="W12" s="7">
        <v>126833</v>
      </c>
      <c r="X12" s="7">
        <v>176857</v>
      </c>
      <c r="Y12" s="7">
        <v>119694</v>
      </c>
      <c r="Z12" s="7">
        <v>176135</v>
      </c>
      <c r="AA12" s="7">
        <v>135490</v>
      </c>
      <c r="AB12" s="7">
        <v>195267</v>
      </c>
      <c r="AC12" s="7">
        <v>140337</v>
      </c>
      <c r="AD12" s="7">
        <v>224608</v>
      </c>
      <c r="AE12" s="7">
        <v>176523</v>
      </c>
      <c r="AF12" s="7">
        <v>227923</v>
      </c>
      <c r="AG12" s="7">
        <v>149944</v>
      </c>
      <c r="AH12" s="7">
        <v>236076</v>
      </c>
      <c r="AI12" s="7">
        <v>148111</v>
      </c>
      <c r="AJ12" s="7">
        <v>252928</v>
      </c>
      <c r="AK12" s="7">
        <v>192087</v>
      </c>
      <c r="AL12" s="7">
        <v>252848</v>
      </c>
      <c r="AM12" s="7">
        <v>203707</v>
      </c>
      <c r="AN12" s="7">
        <v>280000</v>
      </c>
      <c r="AO12" s="7">
        <v>222918</v>
      </c>
      <c r="AP12" s="7">
        <v>293042</v>
      </c>
      <c r="AQ12" s="7">
        <v>303705</v>
      </c>
      <c r="AR12" s="7">
        <v>320369.5</v>
      </c>
      <c r="AS12" s="7">
        <v>292531.8</v>
      </c>
      <c r="AT12" s="7">
        <v>280000</v>
      </c>
      <c r="AU12" s="7">
        <v>291988</v>
      </c>
      <c r="AV12" s="7">
        <v>298274.90000000002</v>
      </c>
      <c r="AW12" s="7">
        <v>266628</v>
      </c>
      <c r="AX12" s="7">
        <v>284570.09999999998</v>
      </c>
      <c r="AY12" s="7">
        <v>245604</v>
      </c>
      <c r="AZ12" s="7">
        <v>351169</v>
      </c>
      <c r="BA12" s="7">
        <v>240000</v>
      </c>
      <c r="BB12" s="7">
        <v>305117</v>
      </c>
      <c r="BC12" s="7">
        <v>240000</v>
      </c>
      <c r="BD12">
        <v>360000</v>
      </c>
      <c r="BE12" s="106">
        <v>244846</v>
      </c>
      <c r="BF12" s="7">
        <v>322519</v>
      </c>
      <c r="BG12">
        <v>244304</v>
      </c>
    </row>
    <row r="13" spans="1:59" x14ac:dyDescent="0.25">
      <c r="A13" s="116" t="s">
        <v>116</v>
      </c>
      <c r="B13" s="120">
        <v>65739</v>
      </c>
      <c r="C13" s="120">
        <v>69950</v>
      </c>
      <c r="D13" s="120">
        <v>68166</v>
      </c>
      <c r="E13" s="125">
        <v>65225</v>
      </c>
      <c r="F13" s="104">
        <v>95818</v>
      </c>
      <c r="G13" s="124">
        <v>110309</v>
      </c>
      <c r="H13" s="104">
        <v>108517</v>
      </c>
      <c r="I13" s="104">
        <v>122525</v>
      </c>
      <c r="J13" s="104">
        <v>137148</v>
      </c>
      <c r="K13" s="104">
        <v>156325</v>
      </c>
      <c r="L13" s="104">
        <v>183064</v>
      </c>
      <c r="M13" s="104">
        <v>189252.59999999998</v>
      </c>
      <c r="N13" s="104">
        <v>215808</v>
      </c>
      <c r="O13" s="99">
        <v>249568</v>
      </c>
      <c r="P13" s="104">
        <v>252137</v>
      </c>
      <c r="Q13" s="104">
        <v>275601</v>
      </c>
      <c r="R13" s="104">
        <v>298193</v>
      </c>
      <c r="S13" s="104">
        <v>294556</v>
      </c>
      <c r="T13" s="104">
        <v>291734</v>
      </c>
      <c r="U13" s="104">
        <v>320123</v>
      </c>
      <c r="V13" s="7">
        <v>285829</v>
      </c>
      <c r="W13" s="7">
        <v>257850</v>
      </c>
      <c r="X13" s="7">
        <v>338818.6</v>
      </c>
      <c r="Y13" s="7">
        <v>335857</v>
      </c>
      <c r="Z13" s="7">
        <v>313039</v>
      </c>
      <c r="AA13" s="7">
        <v>294012</v>
      </c>
      <c r="AB13" s="7">
        <v>312975</v>
      </c>
      <c r="AC13" s="7">
        <v>293823</v>
      </c>
      <c r="AD13" s="7">
        <v>306806</v>
      </c>
      <c r="AE13" s="7">
        <v>312522.5</v>
      </c>
      <c r="AF13" s="7">
        <v>341307</v>
      </c>
      <c r="AG13" s="7">
        <v>303324</v>
      </c>
      <c r="AH13" s="7">
        <v>362138</v>
      </c>
      <c r="AI13" s="7">
        <v>403819</v>
      </c>
      <c r="AJ13" s="7">
        <v>471043</v>
      </c>
      <c r="AK13" s="7">
        <v>445587</v>
      </c>
      <c r="AL13" s="7">
        <v>436785</v>
      </c>
      <c r="AM13" s="7">
        <v>403500</v>
      </c>
      <c r="AN13" s="7">
        <v>455087</v>
      </c>
      <c r="AO13" s="7">
        <v>480803</v>
      </c>
      <c r="AP13" s="7">
        <v>457389</v>
      </c>
      <c r="AQ13" s="7">
        <v>475396.7</v>
      </c>
      <c r="AR13" s="7">
        <v>434610.7</v>
      </c>
      <c r="AS13" s="7">
        <v>472936.2</v>
      </c>
      <c r="AT13" s="7">
        <v>571406.9</v>
      </c>
      <c r="AU13" s="7">
        <v>453211</v>
      </c>
      <c r="AV13" s="7">
        <v>514995.5</v>
      </c>
      <c r="AW13" s="7">
        <v>483339</v>
      </c>
      <c r="AX13" s="7">
        <v>485070.1</v>
      </c>
      <c r="AY13" s="7">
        <v>483719</v>
      </c>
      <c r="AZ13" s="7">
        <v>532285</v>
      </c>
      <c r="BA13" s="7">
        <v>496981</v>
      </c>
      <c r="BB13" s="7">
        <v>463454</v>
      </c>
      <c r="BC13" s="7">
        <v>503459</v>
      </c>
      <c r="BD13">
        <v>472600</v>
      </c>
      <c r="BE13" s="106">
        <v>608129</v>
      </c>
      <c r="BF13" s="7">
        <v>608776</v>
      </c>
      <c r="BG13">
        <v>741258</v>
      </c>
    </row>
    <row r="14" spans="1:59" x14ac:dyDescent="0.25">
      <c r="A14" s="116" t="s">
        <v>117</v>
      </c>
      <c r="B14" s="120">
        <v>54670</v>
      </c>
      <c r="C14" s="120">
        <v>56954</v>
      </c>
      <c r="D14" s="120">
        <v>54751</v>
      </c>
      <c r="E14" s="125">
        <v>57871</v>
      </c>
      <c r="F14" s="104">
        <v>82111</v>
      </c>
      <c r="G14" s="124">
        <v>89828</v>
      </c>
      <c r="H14" s="104">
        <v>94867</v>
      </c>
      <c r="I14" s="104">
        <v>107987</v>
      </c>
      <c r="J14" s="104">
        <v>117365</v>
      </c>
      <c r="K14" s="104">
        <v>135786</v>
      </c>
      <c r="L14" s="104">
        <v>162188</v>
      </c>
      <c r="M14" s="104">
        <v>168809.3</v>
      </c>
      <c r="N14" s="104">
        <v>198623</v>
      </c>
      <c r="O14" s="99">
        <v>227730</v>
      </c>
      <c r="P14" s="104">
        <v>230149</v>
      </c>
      <c r="Q14" s="104">
        <v>261789</v>
      </c>
      <c r="R14" s="104">
        <v>266751</v>
      </c>
      <c r="S14" s="104">
        <v>272525</v>
      </c>
      <c r="T14" s="104">
        <v>259459</v>
      </c>
      <c r="U14" s="104">
        <v>293709</v>
      </c>
      <c r="V14" s="7">
        <v>270768</v>
      </c>
      <c r="W14" s="7">
        <v>237231</v>
      </c>
      <c r="X14" s="7">
        <v>302606.3</v>
      </c>
      <c r="Y14" s="7">
        <v>321201</v>
      </c>
      <c r="Z14" s="7">
        <v>279881</v>
      </c>
      <c r="AA14" s="7">
        <v>280450</v>
      </c>
      <c r="AB14" s="7">
        <v>274664</v>
      </c>
      <c r="AC14" s="7">
        <v>277739</v>
      </c>
      <c r="AD14" s="7">
        <v>283470</v>
      </c>
      <c r="AE14" s="7">
        <v>296828</v>
      </c>
      <c r="AF14" s="7">
        <v>301856</v>
      </c>
      <c r="AG14" s="7">
        <v>287917</v>
      </c>
      <c r="AH14" s="7">
        <v>324080</v>
      </c>
      <c r="AI14" s="7">
        <v>387850</v>
      </c>
      <c r="AJ14" s="7">
        <v>415313</v>
      </c>
      <c r="AK14" s="7">
        <v>421380</v>
      </c>
      <c r="AL14" s="7">
        <v>388995</v>
      </c>
      <c r="AM14" s="7">
        <v>378117</v>
      </c>
      <c r="AN14" s="7">
        <v>381854</v>
      </c>
      <c r="AO14" s="7">
        <v>436492</v>
      </c>
      <c r="AP14" s="7">
        <v>425584</v>
      </c>
      <c r="AQ14" s="7">
        <v>462000.3</v>
      </c>
      <c r="AR14" s="7">
        <v>382674.6</v>
      </c>
      <c r="AS14" s="7">
        <v>440912.5</v>
      </c>
      <c r="AT14" s="7">
        <v>440413.1</v>
      </c>
      <c r="AU14" s="7">
        <v>401442</v>
      </c>
      <c r="AV14" s="7">
        <v>415511.2</v>
      </c>
      <c r="AW14" s="7">
        <v>420133</v>
      </c>
      <c r="AX14" s="7">
        <v>350500</v>
      </c>
      <c r="AY14" s="7">
        <v>435993</v>
      </c>
      <c r="AZ14" s="7">
        <v>464806</v>
      </c>
      <c r="BA14" s="7">
        <v>430695</v>
      </c>
      <c r="BB14" s="7">
        <v>367560</v>
      </c>
      <c r="BC14" s="7">
        <v>459591</v>
      </c>
      <c r="BD14">
        <v>392600</v>
      </c>
      <c r="BE14" s="106">
        <v>536025</v>
      </c>
      <c r="BF14" s="7">
        <v>520050</v>
      </c>
      <c r="BG14">
        <v>682376</v>
      </c>
    </row>
    <row r="15" spans="1:59" x14ac:dyDescent="0.25">
      <c r="A15" s="116" t="s">
        <v>118</v>
      </c>
      <c r="B15" s="120">
        <v>11069</v>
      </c>
      <c r="C15" s="120">
        <v>12995</v>
      </c>
      <c r="D15" s="120">
        <v>13415</v>
      </c>
      <c r="E15" s="125">
        <v>7355</v>
      </c>
      <c r="F15" s="104">
        <v>13707</v>
      </c>
      <c r="G15" s="124">
        <v>20481</v>
      </c>
      <c r="H15" s="104">
        <v>13650</v>
      </c>
      <c r="I15" s="104">
        <v>14537</v>
      </c>
      <c r="J15" s="104">
        <v>19783</v>
      </c>
      <c r="K15" s="104">
        <v>20539</v>
      </c>
      <c r="L15" s="104">
        <v>20876</v>
      </c>
      <c r="M15" s="104">
        <v>20443.3</v>
      </c>
      <c r="N15" s="104">
        <v>17185</v>
      </c>
      <c r="O15" s="99">
        <v>21838</v>
      </c>
      <c r="P15" s="104">
        <v>21989</v>
      </c>
      <c r="Q15" s="104">
        <v>13812</v>
      </c>
      <c r="R15" s="104">
        <v>31442</v>
      </c>
      <c r="S15" s="104">
        <v>22031</v>
      </c>
      <c r="T15" s="104">
        <v>32275</v>
      </c>
      <c r="U15" s="104">
        <v>26414</v>
      </c>
      <c r="V15" s="7">
        <v>15061</v>
      </c>
      <c r="W15" s="7">
        <v>20619</v>
      </c>
      <c r="X15" s="7">
        <v>36212.300000000003</v>
      </c>
      <c r="Y15" s="7">
        <v>14656</v>
      </c>
      <c r="Z15" s="7">
        <v>33158</v>
      </c>
      <c r="AA15" s="7">
        <v>13562</v>
      </c>
      <c r="AB15" s="7">
        <v>38311</v>
      </c>
      <c r="AC15" s="7">
        <v>16084</v>
      </c>
      <c r="AD15" s="7">
        <v>23336</v>
      </c>
      <c r="AE15" s="7">
        <v>15694.5</v>
      </c>
      <c r="AF15" s="7">
        <v>39451</v>
      </c>
      <c r="AG15" s="7">
        <v>15407</v>
      </c>
      <c r="AH15" s="7">
        <v>38058</v>
      </c>
      <c r="AI15" s="7">
        <v>15969</v>
      </c>
      <c r="AJ15" s="7">
        <v>55730</v>
      </c>
      <c r="AK15" s="7">
        <v>24207</v>
      </c>
      <c r="AL15" s="7">
        <v>47789</v>
      </c>
      <c r="AM15" s="7">
        <v>25383</v>
      </c>
      <c r="AN15" s="7">
        <v>73232</v>
      </c>
      <c r="AO15" s="7">
        <v>44311</v>
      </c>
      <c r="AP15" s="7">
        <v>31805</v>
      </c>
      <c r="AQ15" s="7">
        <v>13396.4</v>
      </c>
      <c r="AR15" s="7">
        <v>51936.1</v>
      </c>
      <c r="AS15" s="7">
        <v>32023.7</v>
      </c>
      <c r="AT15" s="7">
        <v>130993.8</v>
      </c>
      <c r="AU15" s="7">
        <v>51769</v>
      </c>
      <c r="AV15" s="7">
        <v>99484.5</v>
      </c>
      <c r="AW15" s="7">
        <v>63206</v>
      </c>
      <c r="AX15" s="7">
        <v>134570.1</v>
      </c>
      <c r="AY15" s="7">
        <v>47726</v>
      </c>
      <c r="AZ15" s="7">
        <v>67479</v>
      </c>
      <c r="BA15" s="7">
        <v>66286</v>
      </c>
      <c r="BB15" s="7">
        <v>95894</v>
      </c>
      <c r="BC15" s="7">
        <v>43868</v>
      </c>
      <c r="BD15">
        <v>80000</v>
      </c>
      <c r="BE15" s="106">
        <v>72104</v>
      </c>
      <c r="BF15" s="7">
        <v>88726</v>
      </c>
      <c r="BG15">
        <v>58882</v>
      </c>
    </row>
    <row r="16" spans="1:59" x14ac:dyDescent="0.25">
      <c r="A16" s="116" t="s">
        <v>119</v>
      </c>
      <c r="B16" s="120">
        <v>0</v>
      </c>
      <c r="C16" s="120">
        <v>0</v>
      </c>
      <c r="D16" s="120">
        <v>0</v>
      </c>
      <c r="E16" s="125">
        <v>0</v>
      </c>
      <c r="F16" s="104">
        <v>0</v>
      </c>
      <c r="G16" s="124">
        <v>0</v>
      </c>
      <c r="H16" s="104">
        <v>0</v>
      </c>
      <c r="I16" s="104">
        <v>0</v>
      </c>
      <c r="J16" s="104">
        <v>0</v>
      </c>
      <c r="K16" s="104">
        <v>0</v>
      </c>
      <c r="L16" s="104">
        <v>0</v>
      </c>
      <c r="M16" s="104">
        <v>0</v>
      </c>
      <c r="N16" s="104">
        <v>0</v>
      </c>
      <c r="O16" s="99">
        <v>0</v>
      </c>
      <c r="P16" s="104">
        <v>0</v>
      </c>
      <c r="Q16" s="104">
        <v>0</v>
      </c>
      <c r="R16" s="104">
        <v>0</v>
      </c>
      <c r="S16" s="104">
        <v>0</v>
      </c>
      <c r="T16" s="104">
        <v>0</v>
      </c>
      <c r="U16" s="104">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v>0</v>
      </c>
      <c r="BE16" s="106">
        <v>0</v>
      </c>
      <c r="BF16" s="7">
        <v>0</v>
      </c>
      <c r="BG16">
        <v>0</v>
      </c>
    </row>
    <row r="17" spans="1:59" x14ac:dyDescent="0.25">
      <c r="A17" s="116" t="s">
        <v>120</v>
      </c>
      <c r="B17" s="120">
        <v>0</v>
      </c>
      <c r="C17" s="120">
        <v>0</v>
      </c>
      <c r="D17" s="120">
        <v>0</v>
      </c>
      <c r="E17" s="125">
        <v>0</v>
      </c>
      <c r="F17" s="104">
        <v>0</v>
      </c>
      <c r="G17" s="124">
        <v>0</v>
      </c>
      <c r="H17" s="104">
        <v>0</v>
      </c>
      <c r="I17" s="104">
        <v>0</v>
      </c>
      <c r="J17" s="104">
        <v>0</v>
      </c>
      <c r="K17" s="104">
        <v>0</v>
      </c>
      <c r="L17" s="104">
        <v>0</v>
      </c>
      <c r="M17" s="104">
        <v>0</v>
      </c>
      <c r="N17" s="104">
        <v>0</v>
      </c>
      <c r="O17" s="99">
        <v>0</v>
      </c>
      <c r="P17" s="104">
        <v>0</v>
      </c>
      <c r="Q17" s="104">
        <v>0</v>
      </c>
      <c r="R17" s="104">
        <v>0</v>
      </c>
      <c r="S17" s="104">
        <v>0</v>
      </c>
      <c r="T17" s="104">
        <v>0</v>
      </c>
      <c r="U17" s="104">
        <v>0</v>
      </c>
      <c r="V17" s="7">
        <v>0</v>
      </c>
      <c r="W17" s="7">
        <v>0</v>
      </c>
      <c r="X17" s="7">
        <v>0</v>
      </c>
      <c r="Y17" s="7">
        <v>0</v>
      </c>
      <c r="Z17" s="7">
        <v>0</v>
      </c>
      <c r="AA17" s="7">
        <v>0</v>
      </c>
      <c r="AB17" s="7">
        <v>0</v>
      </c>
      <c r="AC17" s="7">
        <v>0</v>
      </c>
      <c r="AD17" s="7">
        <v>0</v>
      </c>
      <c r="AE17" s="7">
        <v>0</v>
      </c>
      <c r="AF17" s="7">
        <v>0</v>
      </c>
      <c r="AG17" s="7">
        <v>0</v>
      </c>
      <c r="AH17" s="7">
        <v>0</v>
      </c>
      <c r="AI17" s="7">
        <v>0</v>
      </c>
      <c r="AJ17" s="7">
        <v>0</v>
      </c>
      <c r="AK17" s="7">
        <v>0</v>
      </c>
      <c r="AL17" s="7">
        <v>0</v>
      </c>
      <c r="AM17" s="7">
        <v>0</v>
      </c>
      <c r="AN17" s="7">
        <v>0</v>
      </c>
      <c r="AO17" s="7">
        <v>0</v>
      </c>
      <c r="AP17" s="7">
        <v>0</v>
      </c>
      <c r="AQ17" s="7">
        <v>0</v>
      </c>
      <c r="AR17" s="7">
        <v>0</v>
      </c>
      <c r="AS17" s="7">
        <v>0</v>
      </c>
      <c r="AT17" s="7">
        <v>0</v>
      </c>
      <c r="AU17" s="7">
        <v>0</v>
      </c>
      <c r="AV17" s="7">
        <v>0</v>
      </c>
      <c r="AW17" s="7">
        <v>0</v>
      </c>
      <c r="AX17" s="7">
        <v>0</v>
      </c>
      <c r="AY17" s="7">
        <v>0</v>
      </c>
      <c r="AZ17" s="7">
        <v>0</v>
      </c>
      <c r="BA17" s="7">
        <v>0</v>
      </c>
      <c r="BB17" s="7">
        <v>0</v>
      </c>
      <c r="BC17" s="7">
        <v>0</v>
      </c>
      <c r="BD17">
        <v>0</v>
      </c>
      <c r="BE17" s="106">
        <v>0</v>
      </c>
      <c r="BF17" s="7">
        <v>0</v>
      </c>
      <c r="BG17">
        <v>0</v>
      </c>
    </row>
    <row r="18" spans="1:59" x14ac:dyDescent="0.25">
      <c r="A18" s="116" t="s">
        <v>121</v>
      </c>
      <c r="B18" s="120">
        <v>0</v>
      </c>
      <c r="C18" s="120">
        <v>0</v>
      </c>
      <c r="D18" s="120">
        <v>0</v>
      </c>
      <c r="E18" s="125">
        <v>0</v>
      </c>
      <c r="F18" s="104">
        <v>0</v>
      </c>
      <c r="G18" s="124">
        <v>0</v>
      </c>
      <c r="H18" s="104">
        <v>0</v>
      </c>
      <c r="I18" s="104">
        <v>0</v>
      </c>
      <c r="J18" s="104">
        <v>0</v>
      </c>
      <c r="K18" s="104">
        <v>0</v>
      </c>
      <c r="L18" s="104">
        <v>0</v>
      </c>
      <c r="M18" s="104">
        <v>0</v>
      </c>
      <c r="N18" s="104">
        <v>0</v>
      </c>
      <c r="O18" s="99">
        <v>0</v>
      </c>
      <c r="P18" s="104">
        <v>0</v>
      </c>
      <c r="Q18" s="104">
        <v>0</v>
      </c>
      <c r="R18" s="104">
        <v>0</v>
      </c>
      <c r="S18" s="104">
        <v>0</v>
      </c>
      <c r="T18" s="104">
        <v>0</v>
      </c>
      <c r="U18" s="104">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0</v>
      </c>
      <c r="BB18" s="7">
        <v>0</v>
      </c>
      <c r="BC18" s="7">
        <v>0</v>
      </c>
      <c r="BD18">
        <v>0</v>
      </c>
      <c r="BE18" s="106">
        <v>0</v>
      </c>
      <c r="BF18" s="7">
        <v>0</v>
      </c>
      <c r="BG18">
        <v>0</v>
      </c>
    </row>
    <row r="19" spans="1:59" x14ac:dyDescent="0.25">
      <c r="A19" s="116" t="s">
        <v>122</v>
      </c>
      <c r="B19" s="120">
        <v>31870</v>
      </c>
      <c r="C19" s="120">
        <v>28070</v>
      </c>
      <c r="D19" s="120">
        <v>36134</v>
      </c>
      <c r="E19" s="125">
        <v>37071</v>
      </c>
      <c r="F19" s="104">
        <v>36806</v>
      </c>
      <c r="G19" s="124">
        <v>41083</v>
      </c>
      <c r="H19" s="104">
        <v>51297</v>
      </c>
      <c r="I19" s="104">
        <v>49735</v>
      </c>
      <c r="J19" s="104">
        <v>56475</v>
      </c>
      <c r="K19" s="104">
        <v>77657</v>
      </c>
      <c r="L19" s="104">
        <v>91238</v>
      </c>
      <c r="M19" s="104">
        <v>86730</v>
      </c>
      <c r="N19" s="104">
        <v>76059</v>
      </c>
      <c r="O19" s="99">
        <v>102602</v>
      </c>
      <c r="P19" s="104">
        <v>75575</v>
      </c>
      <c r="Q19" s="104">
        <v>204336</v>
      </c>
      <c r="R19" s="104">
        <v>84843</v>
      </c>
      <c r="S19" s="104">
        <v>148020</v>
      </c>
      <c r="T19" s="104">
        <v>123914</v>
      </c>
      <c r="U19" s="104">
        <v>146127</v>
      </c>
      <c r="V19" s="7">
        <v>146234</v>
      </c>
      <c r="W19" s="7">
        <v>179143</v>
      </c>
      <c r="X19" s="7">
        <v>166667</v>
      </c>
      <c r="Y19" s="7">
        <v>231531</v>
      </c>
      <c r="Z19" s="7">
        <v>198827</v>
      </c>
      <c r="AA19" s="7">
        <v>169203</v>
      </c>
      <c r="AB19" s="7">
        <v>228758</v>
      </c>
      <c r="AC19" s="7">
        <v>200831</v>
      </c>
      <c r="AD19" s="7">
        <v>236466</v>
      </c>
      <c r="AE19" s="7">
        <v>193865.59999999998</v>
      </c>
      <c r="AF19" s="7">
        <v>240541</v>
      </c>
      <c r="AG19" s="7">
        <v>245763</v>
      </c>
      <c r="AH19" s="7">
        <v>328620</v>
      </c>
      <c r="AI19" s="7">
        <v>418627</v>
      </c>
      <c r="AJ19" s="7">
        <v>458696</v>
      </c>
      <c r="AK19" s="7">
        <v>246813</v>
      </c>
      <c r="AL19" s="7">
        <v>239672</v>
      </c>
      <c r="AM19" s="7">
        <v>227790</v>
      </c>
      <c r="AN19" s="7">
        <v>215237</v>
      </c>
      <c r="AO19" s="7">
        <v>217467</v>
      </c>
      <c r="AP19" s="7">
        <v>217260</v>
      </c>
      <c r="AQ19" s="7">
        <v>195308</v>
      </c>
      <c r="AR19" s="7">
        <v>179591.6</v>
      </c>
      <c r="AS19" s="7">
        <v>171614.4</v>
      </c>
      <c r="AT19" s="7">
        <v>206327.9</v>
      </c>
      <c r="AU19" s="7">
        <v>234976</v>
      </c>
      <c r="AV19" s="7">
        <v>211724</v>
      </c>
      <c r="AW19" s="7">
        <v>220281</v>
      </c>
      <c r="AX19" s="7">
        <v>209730.5</v>
      </c>
      <c r="AY19" s="7">
        <v>220098</v>
      </c>
      <c r="AZ19" s="7">
        <v>235743</v>
      </c>
      <c r="BA19" s="7">
        <v>195770</v>
      </c>
      <c r="BB19" s="7">
        <v>150611</v>
      </c>
      <c r="BC19" s="7">
        <v>229202</v>
      </c>
      <c r="BD19">
        <v>195201</v>
      </c>
      <c r="BE19" s="106">
        <v>229607</v>
      </c>
      <c r="BF19" s="7">
        <v>237621</v>
      </c>
      <c r="BG19">
        <v>230342</v>
      </c>
    </row>
    <row r="20" spans="1:59" x14ac:dyDescent="0.25">
      <c r="A20" s="116" t="s">
        <v>123</v>
      </c>
      <c r="B20" s="120">
        <v>28405</v>
      </c>
      <c r="C20" s="120">
        <v>24982</v>
      </c>
      <c r="D20" s="120">
        <v>31296</v>
      </c>
      <c r="E20" s="125">
        <v>31944</v>
      </c>
      <c r="F20" s="104">
        <v>30888</v>
      </c>
      <c r="G20" s="124">
        <v>33976</v>
      </c>
      <c r="H20" s="104">
        <v>46121</v>
      </c>
      <c r="I20" s="104">
        <v>43719</v>
      </c>
      <c r="J20" s="104">
        <v>51228</v>
      </c>
      <c r="K20" s="104">
        <v>71570</v>
      </c>
      <c r="L20" s="104">
        <v>82524</v>
      </c>
      <c r="M20" s="104">
        <v>75946</v>
      </c>
      <c r="N20" s="104">
        <v>67073</v>
      </c>
      <c r="O20" s="99">
        <v>87608</v>
      </c>
      <c r="P20" s="104">
        <v>59393</v>
      </c>
      <c r="Q20" s="104">
        <v>189552</v>
      </c>
      <c r="R20" s="104">
        <v>72868</v>
      </c>
      <c r="S20" s="104">
        <v>133324</v>
      </c>
      <c r="T20" s="104">
        <v>107998</v>
      </c>
      <c r="U20" s="104">
        <v>130008</v>
      </c>
      <c r="V20" s="7">
        <v>127122</v>
      </c>
      <c r="W20" s="7">
        <v>162759</v>
      </c>
      <c r="X20" s="7">
        <v>147489</v>
      </c>
      <c r="Y20" s="7">
        <v>210156</v>
      </c>
      <c r="Z20" s="7">
        <v>175838</v>
      </c>
      <c r="AA20" s="7">
        <v>155501</v>
      </c>
      <c r="AB20" s="7">
        <v>209348</v>
      </c>
      <c r="AC20" s="7">
        <v>179333</v>
      </c>
      <c r="AD20" s="7">
        <v>217449</v>
      </c>
      <c r="AE20" s="7">
        <v>180145.3</v>
      </c>
      <c r="AF20" s="7">
        <v>217783</v>
      </c>
      <c r="AG20" s="7">
        <v>231011</v>
      </c>
      <c r="AH20" s="7">
        <v>313518</v>
      </c>
      <c r="AI20" s="7">
        <v>396872</v>
      </c>
      <c r="AJ20" s="7">
        <v>429773</v>
      </c>
      <c r="AK20" s="7">
        <v>230623</v>
      </c>
      <c r="AL20" s="7">
        <v>220980</v>
      </c>
      <c r="AM20" s="7">
        <v>209619</v>
      </c>
      <c r="AN20" s="7">
        <v>195925</v>
      </c>
      <c r="AO20" s="7">
        <v>197310</v>
      </c>
      <c r="AP20" s="7">
        <v>191399</v>
      </c>
      <c r="AQ20" s="7">
        <v>171634</v>
      </c>
      <c r="AR20" s="7">
        <v>159260</v>
      </c>
      <c r="AS20" s="7">
        <v>148147.20000000001</v>
      </c>
      <c r="AT20" s="7">
        <v>191327.9</v>
      </c>
      <c r="AU20" s="7">
        <v>208894</v>
      </c>
      <c r="AV20" s="7">
        <v>193395.20000000001</v>
      </c>
      <c r="AW20" s="7">
        <v>202321</v>
      </c>
      <c r="AX20" s="7">
        <v>179976.8</v>
      </c>
      <c r="AY20" s="7">
        <v>204637</v>
      </c>
      <c r="AZ20" s="7">
        <v>209282</v>
      </c>
      <c r="BA20" s="7">
        <v>167010</v>
      </c>
      <c r="BB20" s="7">
        <v>133111</v>
      </c>
      <c r="BC20" s="7">
        <v>204391</v>
      </c>
      <c r="BD20">
        <v>180384</v>
      </c>
      <c r="BE20" s="106">
        <v>208760</v>
      </c>
      <c r="BF20" s="7">
        <v>219675</v>
      </c>
      <c r="BG20">
        <v>210300</v>
      </c>
    </row>
    <row r="21" spans="1:59" x14ac:dyDescent="0.25">
      <c r="A21" s="116" t="s">
        <v>124</v>
      </c>
      <c r="B21" s="120">
        <v>3466</v>
      </c>
      <c r="C21" s="120">
        <v>3088</v>
      </c>
      <c r="D21" s="120">
        <v>4838</v>
      </c>
      <c r="E21" s="125">
        <v>5127</v>
      </c>
      <c r="F21" s="104">
        <v>5918</v>
      </c>
      <c r="G21" s="124">
        <v>7107</v>
      </c>
      <c r="H21" s="104">
        <v>5176</v>
      </c>
      <c r="I21" s="104">
        <v>6016</v>
      </c>
      <c r="J21" s="104">
        <v>5247</v>
      </c>
      <c r="K21" s="104">
        <v>6087</v>
      </c>
      <c r="L21" s="104">
        <v>8715</v>
      </c>
      <c r="M21" s="104">
        <v>10784</v>
      </c>
      <c r="N21" s="104">
        <v>8986</v>
      </c>
      <c r="O21" s="99">
        <v>14994</v>
      </c>
      <c r="P21" s="104">
        <v>16182</v>
      </c>
      <c r="Q21" s="104">
        <v>14784</v>
      </c>
      <c r="R21" s="104">
        <v>11975</v>
      </c>
      <c r="S21" s="104">
        <v>14696</v>
      </c>
      <c r="T21" s="104">
        <v>15916</v>
      </c>
      <c r="U21" s="104">
        <v>16119</v>
      </c>
      <c r="V21" s="7">
        <v>19112</v>
      </c>
      <c r="W21" s="7">
        <v>16384</v>
      </c>
      <c r="X21" s="7">
        <v>19178</v>
      </c>
      <c r="Y21" s="7">
        <v>21375</v>
      </c>
      <c r="Z21" s="7">
        <v>22989</v>
      </c>
      <c r="AA21" s="7">
        <v>13702</v>
      </c>
      <c r="AB21" s="7">
        <v>19410</v>
      </c>
      <c r="AC21" s="7">
        <v>21498</v>
      </c>
      <c r="AD21" s="7">
        <v>19017</v>
      </c>
      <c r="AE21" s="7">
        <v>13720.3</v>
      </c>
      <c r="AF21" s="7">
        <v>22758</v>
      </c>
      <c r="AG21" s="7">
        <v>14752</v>
      </c>
      <c r="AH21" s="7">
        <v>15103</v>
      </c>
      <c r="AI21" s="7">
        <v>21755</v>
      </c>
      <c r="AJ21" s="7">
        <v>28923</v>
      </c>
      <c r="AK21" s="7">
        <v>16189</v>
      </c>
      <c r="AL21" s="7">
        <v>18693</v>
      </c>
      <c r="AM21" s="7">
        <v>18171</v>
      </c>
      <c r="AN21" s="7">
        <v>19313</v>
      </c>
      <c r="AO21" s="7">
        <v>20157</v>
      </c>
      <c r="AP21" s="7">
        <v>25861</v>
      </c>
      <c r="AQ21" s="7">
        <v>23674</v>
      </c>
      <c r="AR21" s="7">
        <v>20331.599999999999</v>
      </c>
      <c r="AS21" s="7">
        <v>23467.200000000001</v>
      </c>
      <c r="AT21" s="7">
        <v>15000</v>
      </c>
      <c r="AU21" s="7">
        <v>26082</v>
      </c>
      <c r="AV21" s="7">
        <v>18328.8</v>
      </c>
      <c r="AW21" s="7">
        <v>17960</v>
      </c>
      <c r="AX21" s="7">
        <v>29753.7</v>
      </c>
      <c r="AY21" s="7">
        <v>15461</v>
      </c>
      <c r="AZ21" s="7">
        <v>26461</v>
      </c>
      <c r="BA21" s="7">
        <v>28760</v>
      </c>
      <c r="BB21" s="7">
        <v>17500</v>
      </c>
      <c r="BC21" s="7">
        <v>24811</v>
      </c>
      <c r="BD21">
        <v>14817</v>
      </c>
      <c r="BE21" s="106">
        <v>20847</v>
      </c>
      <c r="BF21" s="7">
        <v>17946</v>
      </c>
      <c r="BG21">
        <v>20042</v>
      </c>
    </row>
    <row r="22" spans="1:59" x14ac:dyDescent="0.25">
      <c r="A22" s="116" t="s">
        <v>125</v>
      </c>
      <c r="B22" s="120">
        <v>74754</v>
      </c>
      <c r="C22" s="120">
        <v>85483</v>
      </c>
      <c r="D22" s="120">
        <v>96722</v>
      </c>
      <c r="E22" s="125">
        <v>100769</v>
      </c>
      <c r="F22" s="104">
        <v>108802</v>
      </c>
      <c r="G22" s="124">
        <v>105559</v>
      </c>
      <c r="H22" s="104">
        <v>130020</v>
      </c>
      <c r="I22" s="104">
        <v>129333</v>
      </c>
      <c r="J22" s="104">
        <v>147953</v>
      </c>
      <c r="K22" s="104">
        <v>169594</v>
      </c>
      <c r="L22" s="104">
        <v>190797</v>
      </c>
      <c r="M22" s="104">
        <v>169882</v>
      </c>
      <c r="N22" s="104">
        <v>177236</v>
      </c>
      <c r="O22" s="99">
        <v>222681</v>
      </c>
      <c r="P22" s="104">
        <v>294845</v>
      </c>
      <c r="Q22" s="104">
        <v>212876</v>
      </c>
      <c r="R22" s="104">
        <v>181913</v>
      </c>
      <c r="S22" s="104">
        <v>200780</v>
      </c>
      <c r="T22" s="104">
        <v>257198</v>
      </c>
      <c r="U22" s="104">
        <v>213207</v>
      </c>
      <c r="V22" s="7">
        <v>280281</v>
      </c>
      <c r="W22" s="7">
        <v>223238</v>
      </c>
      <c r="X22" s="7">
        <v>290038</v>
      </c>
      <c r="Y22" s="7">
        <v>210667</v>
      </c>
      <c r="Z22" s="7">
        <v>328381</v>
      </c>
      <c r="AA22" s="7">
        <v>221405</v>
      </c>
      <c r="AB22" s="7">
        <v>381720</v>
      </c>
      <c r="AC22" s="7">
        <v>297735</v>
      </c>
      <c r="AD22" s="7">
        <v>332216</v>
      </c>
      <c r="AE22" s="7">
        <v>277718</v>
      </c>
      <c r="AF22" s="7">
        <v>325079</v>
      </c>
      <c r="AG22" s="7">
        <v>245857</v>
      </c>
      <c r="AH22" s="7">
        <v>327706</v>
      </c>
      <c r="AI22" s="7">
        <v>400829</v>
      </c>
      <c r="AJ22" s="7">
        <v>470048</v>
      </c>
      <c r="AK22" s="7">
        <v>327904</v>
      </c>
      <c r="AL22" s="7">
        <v>370363</v>
      </c>
      <c r="AM22" s="7">
        <v>395958</v>
      </c>
      <c r="AN22" s="7">
        <v>414703</v>
      </c>
      <c r="AO22" s="7">
        <v>289804</v>
      </c>
      <c r="AP22" s="7">
        <v>259004</v>
      </c>
      <c r="AQ22" s="7">
        <v>235911</v>
      </c>
      <c r="AR22" s="7">
        <v>233461.4</v>
      </c>
      <c r="AS22" s="7">
        <v>238311.4</v>
      </c>
      <c r="AT22" s="7">
        <v>208307</v>
      </c>
      <c r="AU22" s="7">
        <v>241269</v>
      </c>
      <c r="AV22" s="7">
        <v>268453.59999999998</v>
      </c>
      <c r="AW22" s="7">
        <v>320539</v>
      </c>
      <c r="AX22" s="7">
        <v>444844.3</v>
      </c>
      <c r="AY22" s="7">
        <v>346461</v>
      </c>
      <c r="AZ22" s="7">
        <v>422211</v>
      </c>
      <c r="BA22" s="7">
        <v>351245</v>
      </c>
      <c r="BB22" s="7">
        <v>312155</v>
      </c>
      <c r="BC22" s="7">
        <v>302246</v>
      </c>
      <c r="BD22">
        <v>273136</v>
      </c>
      <c r="BE22" s="106">
        <v>297885</v>
      </c>
      <c r="BF22" s="7">
        <v>297574</v>
      </c>
      <c r="BG22">
        <v>313852</v>
      </c>
    </row>
    <row r="23" spans="1:59" x14ac:dyDescent="0.25">
      <c r="A23" s="116" t="s">
        <v>126</v>
      </c>
      <c r="B23" s="120">
        <v>67807</v>
      </c>
      <c r="C23" s="120">
        <v>76947</v>
      </c>
      <c r="D23" s="120">
        <v>88709</v>
      </c>
      <c r="E23" s="125">
        <v>90083</v>
      </c>
      <c r="F23" s="104">
        <v>99683</v>
      </c>
      <c r="G23" s="124">
        <v>96354</v>
      </c>
      <c r="H23" s="104">
        <v>118935</v>
      </c>
      <c r="I23" s="104">
        <v>114911</v>
      </c>
      <c r="J23" s="104">
        <v>134741</v>
      </c>
      <c r="K23" s="104">
        <v>157261</v>
      </c>
      <c r="L23" s="104">
        <v>175699</v>
      </c>
      <c r="M23" s="104">
        <v>158872</v>
      </c>
      <c r="N23" s="104">
        <v>161099</v>
      </c>
      <c r="O23" s="99">
        <v>207155</v>
      </c>
      <c r="P23" s="104">
        <v>275707</v>
      </c>
      <c r="Q23" s="104">
        <v>194428</v>
      </c>
      <c r="R23" s="104">
        <v>164828</v>
      </c>
      <c r="S23" s="104">
        <v>189124</v>
      </c>
      <c r="T23" s="104">
        <v>241006</v>
      </c>
      <c r="U23" s="104">
        <v>186409</v>
      </c>
      <c r="V23" s="7">
        <v>262923</v>
      </c>
      <c r="W23" s="7">
        <v>200968</v>
      </c>
      <c r="X23" s="7">
        <v>272120</v>
      </c>
      <c r="Y23" s="7">
        <v>183624</v>
      </c>
      <c r="Z23" s="7">
        <v>310967</v>
      </c>
      <c r="AA23" s="7">
        <v>190806</v>
      </c>
      <c r="AB23" s="7">
        <v>363318</v>
      </c>
      <c r="AC23" s="7">
        <v>264024</v>
      </c>
      <c r="AD23" s="7">
        <v>310357</v>
      </c>
      <c r="AE23" s="7">
        <v>244824</v>
      </c>
      <c r="AF23" s="7">
        <v>301186</v>
      </c>
      <c r="AG23" s="7">
        <v>213775</v>
      </c>
      <c r="AH23" s="7">
        <v>307310</v>
      </c>
      <c r="AI23" s="7">
        <v>366420</v>
      </c>
      <c r="AJ23" s="7">
        <v>433654</v>
      </c>
      <c r="AK23" s="7">
        <v>284459</v>
      </c>
      <c r="AL23" s="7">
        <v>339197</v>
      </c>
      <c r="AM23" s="7">
        <v>357164</v>
      </c>
      <c r="AN23" s="7">
        <v>375391</v>
      </c>
      <c r="AO23" s="7">
        <v>250717</v>
      </c>
      <c r="AP23" s="7">
        <v>217992</v>
      </c>
      <c r="AQ23" s="7">
        <v>187121</v>
      </c>
      <c r="AR23" s="7">
        <v>179120.5</v>
      </c>
      <c r="AS23" s="7">
        <v>186621.9</v>
      </c>
      <c r="AT23" s="7">
        <v>178307</v>
      </c>
      <c r="AU23" s="7">
        <v>194642</v>
      </c>
      <c r="AV23" s="7">
        <v>229081.1</v>
      </c>
      <c r="AW23" s="7">
        <v>274495</v>
      </c>
      <c r="AX23" s="7">
        <v>396120.6</v>
      </c>
      <c r="AY23" s="7">
        <v>302520</v>
      </c>
      <c r="AZ23" s="7">
        <v>379755</v>
      </c>
      <c r="BA23" s="7">
        <v>318107</v>
      </c>
      <c r="BB23" s="7">
        <v>284311</v>
      </c>
      <c r="BC23" s="7">
        <v>264746</v>
      </c>
      <c r="BD23">
        <v>244713</v>
      </c>
      <c r="BE23" s="106">
        <v>256519</v>
      </c>
      <c r="BF23" s="7">
        <v>267574</v>
      </c>
      <c r="BG23">
        <v>277222</v>
      </c>
    </row>
    <row r="24" spans="1:59" x14ac:dyDescent="0.25">
      <c r="A24" s="116" t="s">
        <v>127</v>
      </c>
      <c r="B24" s="120">
        <v>6947</v>
      </c>
      <c r="C24" s="120">
        <v>8537</v>
      </c>
      <c r="D24" s="120">
        <v>8013</v>
      </c>
      <c r="E24" s="125">
        <v>10687</v>
      </c>
      <c r="F24" s="104">
        <v>9118</v>
      </c>
      <c r="G24" s="124">
        <v>9205</v>
      </c>
      <c r="H24" s="104">
        <v>11085</v>
      </c>
      <c r="I24" s="104">
        <v>14422</v>
      </c>
      <c r="J24" s="104">
        <v>13212</v>
      </c>
      <c r="K24" s="104">
        <v>12333</v>
      </c>
      <c r="L24" s="104">
        <v>15098</v>
      </c>
      <c r="M24" s="104">
        <v>11010</v>
      </c>
      <c r="N24" s="104">
        <v>16136</v>
      </c>
      <c r="O24" s="99">
        <v>15526</v>
      </c>
      <c r="P24" s="104">
        <v>19138</v>
      </c>
      <c r="Q24" s="104">
        <v>18448</v>
      </c>
      <c r="R24" s="104">
        <v>17085</v>
      </c>
      <c r="S24" s="104">
        <v>11656</v>
      </c>
      <c r="T24" s="104">
        <v>16192</v>
      </c>
      <c r="U24" s="104">
        <v>26798</v>
      </c>
      <c r="V24" s="7">
        <v>17358</v>
      </c>
      <c r="W24" s="7">
        <v>22270</v>
      </c>
      <c r="X24" s="7">
        <v>17918</v>
      </c>
      <c r="Y24" s="7">
        <v>27043</v>
      </c>
      <c r="Z24" s="7">
        <v>17414</v>
      </c>
      <c r="AA24" s="7">
        <v>30599</v>
      </c>
      <c r="AB24" s="7">
        <v>18402</v>
      </c>
      <c r="AC24" s="7">
        <v>33711</v>
      </c>
      <c r="AD24" s="7">
        <v>21859</v>
      </c>
      <c r="AE24" s="7">
        <v>32894</v>
      </c>
      <c r="AF24" s="7">
        <v>23893</v>
      </c>
      <c r="AG24" s="7">
        <v>32082</v>
      </c>
      <c r="AH24" s="7">
        <v>20396</v>
      </c>
      <c r="AI24" s="7">
        <v>34409</v>
      </c>
      <c r="AJ24" s="7">
        <v>36395</v>
      </c>
      <c r="AK24" s="7">
        <v>43445</v>
      </c>
      <c r="AL24" s="7">
        <v>31166</v>
      </c>
      <c r="AM24" s="7">
        <v>38794</v>
      </c>
      <c r="AN24" s="7">
        <v>39313</v>
      </c>
      <c r="AO24" s="7">
        <v>39087</v>
      </c>
      <c r="AP24" s="7">
        <v>41013</v>
      </c>
      <c r="AQ24" s="7">
        <v>48790</v>
      </c>
      <c r="AR24" s="7">
        <v>54340.9</v>
      </c>
      <c r="AS24" s="7">
        <v>51689.5</v>
      </c>
      <c r="AT24" s="7">
        <v>30000</v>
      </c>
      <c r="AU24" s="7">
        <v>46627</v>
      </c>
      <c r="AV24" s="7">
        <v>39372.5</v>
      </c>
      <c r="AW24" s="7">
        <v>46044</v>
      </c>
      <c r="AX24" s="7">
        <v>48723.7</v>
      </c>
      <c r="AY24" s="7">
        <v>43941</v>
      </c>
      <c r="AZ24" s="7">
        <v>42456</v>
      </c>
      <c r="BA24" s="7">
        <v>33138</v>
      </c>
      <c r="BB24" s="7">
        <v>27844</v>
      </c>
      <c r="BC24" s="7">
        <v>37500</v>
      </c>
      <c r="BD24">
        <v>28423</v>
      </c>
      <c r="BE24" s="106">
        <v>41366</v>
      </c>
      <c r="BF24" s="7">
        <v>30000</v>
      </c>
      <c r="BG24">
        <v>36630</v>
      </c>
    </row>
    <row r="25" spans="1:59" x14ac:dyDescent="0.25">
      <c r="A25" s="116" t="s">
        <v>128</v>
      </c>
      <c r="B25" s="120">
        <v>18160</v>
      </c>
      <c r="C25" s="120">
        <v>19416</v>
      </c>
      <c r="D25" s="120">
        <v>21984</v>
      </c>
      <c r="E25" s="125">
        <v>20176</v>
      </c>
      <c r="F25" s="104">
        <v>25441</v>
      </c>
      <c r="G25" s="124">
        <v>25233</v>
      </c>
      <c r="H25" s="104">
        <v>38756</v>
      </c>
      <c r="I25" s="104">
        <v>38630</v>
      </c>
      <c r="J25" s="104">
        <v>38672</v>
      </c>
      <c r="K25" s="104">
        <v>35070</v>
      </c>
      <c r="L25" s="104">
        <v>39236</v>
      </c>
      <c r="M25" s="104">
        <v>51820</v>
      </c>
      <c r="N25" s="104">
        <v>46211</v>
      </c>
      <c r="O25" s="99">
        <v>36975</v>
      </c>
      <c r="P25" s="104">
        <v>56192</v>
      </c>
      <c r="Q25" s="104">
        <v>45210</v>
      </c>
      <c r="R25" s="104">
        <v>74997.600000000006</v>
      </c>
      <c r="S25" s="104">
        <v>52968</v>
      </c>
      <c r="T25" s="104">
        <v>95220</v>
      </c>
      <c r="U25" s="104">
        <v>47647</v>
      </c>
      <c r="V25" s="7">
        <v>50219</v>
      </c>
      <c r="W25" s="7">
        <v>30994</v>
      </c>
      <c r="X25" s="7">
        <v>53440</v>
      </c>
      <c r="Y25" s="7">
        <v>46631</v>
      </c>
      <c r="Z25" s="7">
        <v>63869</v>
      </c>
      <c r="AA25" s="7">
        <v>40785</v>
      </c>
      <c r="AB25" s="7">
        <v>75261</v>
      </c>
      <c r="AC25" s="7">
        <v>67648</v>
      </c>
      <c r="AD25" s="7">
        <v>105086</v>
      </c>
      <c r="AE25" s="7">
        <v>41777</v>
      </c>
      <c r="AF25" s="7">
        <v>72038</v>
      </c>
      <c r="AG25" s="7">
        <v>54241</v>
      </c>
      <c r="AH25" s="7">
        <v>88001</v>
      </c>
      <c r="AI25" s="7">
        <v>92328</v>
      </c>
      <c r="AJ25" s="7">
        <v>126263</v>
      </c>
      <c r="AK25" s="7">
        <v>48396</v>
      </c>
      <c r="AL25" s="7">
        <v>126331</v>
      </c>
      <c r="AM25" s="7">
        <v>54162</v>
      </c>
      <c r="AN25" s="7">
        <v>159615</v>
      </c>
      <c r="AO25" s="7">
        <v>41524</v>
      </c>
      <c r="AP25" s="7">
        <v>47499</v>
      </c>
      <c r="AQ25" s="7">
        <v>56141</v>
      </c>
      <c r="AR25" s="7">
        <v>69972.800000000003</v>
      </c>
      <c r="AS25" s="7">
        <v>61707.5</v>
      </c>
      <c r="AT25" s="7">
        <v>50951.4</v>
      </c>
      <c r="AU25" s="7">
        <v>48686</v>
      </c>
      <c r="AV25" s="7">
        <v>71661.5</v>
      </c>
      <c r="AW25" s="7">
        <v>60150</v>
      </c>
      <c r="AX25" s="7">
        <v>64315.8</v>
      </c>
      <c r="AY25" s="7">
        <v>82752</v>
      </c>
      <c r="AZ25" s="7">
        <v>72608</v>
      </c>
      <c r="BA25" s="7">
        <v>67736</v>
      </c>
      <c r="BB25" s="7">
        <v>64237</v>
      </c>
      <c r="BC25" s="7">
        <v>94954</v>
      </c>
      <c r="BD25">
        <v>87820</v>
      </c>
      <c r="BE25" s="106">
        <v>75648</v>
      </c>
      <c r="BF25" s="7">
        <v>91620</v>
      </c>
      <c r="BG25">
        <v>101171</v>
      </c>
    </row>
    <row r="26" spans="1:59" x14ac:dyDescent="0.25">
      <c r="A26" s="116" t="s">
        <v>129</v>
      </c>
      <c r="B26" s="120">
        <v>12011</v>
      </c>
      <c r="C26" s="120">
        <v>11460</v>
      </c>
      <c r="D26" s="120">
        <v>13460</v>
      </c>
      <c r="E26" s="125">
        <v>11294</v>
      </c>
      <c r="F26" s="104">
        <v>14783</v>
      </c>
      <c r="G26" s="124">
        <v>17305</v>
      </c>
      <c r="H26" s="104">
        <v>27454</v>
      </c>
      <c r="I26" s="104">
        <v>27485</v>
      </c>
      <c r="J26" s="104">
        <v>26220</v>
      </c>
      <c r="K26" s="104">
        <v>24651</v>
      </c>
      <c r="L26" s="104">
        <v>28775</v>
      </c>
      <c r="M26" s="104">
        <v>40144</v>
      </c>
      <c r="N26" s="104">
        <v>31359</v>
      </c>
      <c r="O26" s="99">
        <v>28275</v>
      </c>
      <c r="P26" s="104">
        <v>44207</v>
      </c>
      <c r="Q26" s="104">
        <v>27896</v>
      </c>
      <c r="R26" s="104">
        <v>52543.3</v>
      </c>
      <c r="S26" s="104">
        <v>41775</v>
      </c>
      <c r="T26" s="104">
        <v>71516</v>
      </c>
      <c r="U26" s="104">
        <v>34803</v>
      </c>
      <c r="V26" s="7">
        <v>35688</v>
      </c>
      <c r="W26" s="7">
        <v>20557</v>
      </c>
      <c r="X26" s="7">
        <v>37317</v>
      </c>
      <c r="Y26" s="7">
        <v>33246</v>
      </c>
      <c r="Z26" s="7">
        <v>44322</v>
      </c>
      <c r="AA26" s="7">
        <v>26511</v>
      </c>
      <c r="AB26" s="7">
        <v>48288</v>
      </c>
      <c r="AC26" s="7">
        <v>53048</v>
      </c>
      <c r="AD26" s="7">
        <v>76508</v>
      </c>
      <c r="AE26" s="7">
        <v>26749</v>
      </c>
      <c r="AF26" s="7">
        <v>45904</v>
      </c>
      <c r="AG26" s="7">
        <v>38958</v>
      </c>
      <c r="AH26" s="7">
        <v>55559</v>
      </c>
      <c r="AI26" s="7">
        <v>74498</v>
      </c>
      <c r="AJ26" s="7">
        <v>101470</v>
      </c>
      <c r="AK26" s="7">
        <v>30581</v>
      </c>
      <c r="AL26" s="7">
        <v>98735</v>
      </c>
      <c r="AM26" s="7">
        <v>36209</v>
      </c>
      <c r="AN26" s="7">
        <v>140303</v>
      </c>
      <c r="AO26" s="7">
        <v>22227</v>
      </c>
      <c r="AP26" s="7">
        <v>28512</v>
      </c>
      <c r="AQ26" s="7">
        <v>27600</v>
      </c>
      <c r="AR26" s="7">
        <v>27762.3</v>
      </c>
      <c r="AS26" s="7">
        <v>27764.9</v>
      </c>
      <c r="AT26" s="7">
        <v>30951.4</v>
      </c>
      <c r="AU26" s="7">
        <v>13528</v>
      </c>
      <c r="AV26" s="7">
        <v>38949.800000000003</v>
      </c>
      <c r="AW26" s="7">
        <v>34361</v>
      </c>
      <c r="AX26" s="7">
        <v>36481.4</v>
      </c>
      <c r="AY26" s="7">
        <v>33748</v>
      </c>
      <c r="AZ26" s="7">
        <v>37148</v>
      </c>
      <c r="BA26" s="7">
        <v>25043</v>
      </c>
      <c r="BB26" s="7">
        <v>34664</v>
      </c>
      <c r="BC26" s="7">
        <v>41535</v>
      </c>
      <c r="BD26">
        <v>37739</v>
      </c>
      <c r="BE26" s="106">
        <v>39968</v>
      </c>
      <c r="BF26" s="7">
        <v>38165</v>
      </c>
      <c r="BG26">
        <v>41171</v>
      </c>
    </row>
    <row r="27" spans="1:59" x14ac:dyDescent="0.25">
      <c r="A27" s="116" t="s">
        <v>130</v>
      </c>
      <c r="B27" s="120">
        <v>6149</v>
      </c>
      <c r="C27" s="120">
        <v>7956</v>
      </c>
      <c r="D27" s="120">
        <v>8524</v>
      </c>
      <c r="E27" s="125">
        <v>8882</v>
      </c>
      <c r="F27" s="104">
        <v>10659</v>
      </c>
      <c r="G27" s="124">
        <v>7928</v>
      </c>
      <c r="H27" s="104">
        <v>11302</v>
      </c>
      <c r="I27" s="104">
        <v>11145</v>
      </c>
      <c r="J27" s="104">
        <v>12453</v>
      </c>
      <c r="K27" s="104">
        <v>10419</v>
      </c>
      <c r="L27" s="104">
        <v>10461</v>
      </c>
      <c r="M27" s="104">
        <v>11676</v>
      </c>
      <c r="N27" s="104">
        <v>14851</v>
      </c>
      <c r="O27" s="99">
        <v>8700</v>
      </c>
      <c r="P27" s="104">
        <v>11985</v>
      </c>
      <c r="Q27" s="104">
        <v>17314</v>
      </c>
      <c r="R27" s="104">
        <v>22454.3</v>
      </c>
      <c r="S27" s="104">
        <v>11193</v>
      </c>
      <c r="T27" s="104">
        <v>23704</v>
      </c>
      <c r="U27" s="104">
        <v>12844</v>
      </c>
      <c r="V27" s="7">
        <v>14531</v>
      </c>
      <c r="W27" s="7">
        <v>10437</v>
      </c>
      <c r="X27" s="7">
        <v>16123</v>
      </c>
      <c r="Y27" s="7">
        <v>13385</v>
      </c>
      <c r="Z27" s="7">
        <v>19547</v>
      </c>
      <c r="AA27" s="7">
        <v>14274</v>
      </c>
      <c r="AB27" s="7">
        <v>26973</v>
      </c>
      <c r="AC27" s="7">
        <v>14600</v>
      </c>
      <c r="AD27" s="7">
        <v>28578</v>
      </c>
      <c r="AE27" s="7">
        <v>15028</v>
      </c>
      <c r="AF27" s="7">
        <v>26134</v>
      </c>
      <c r="AG27" s="7">
        <v>15283</v>
      </c>
      <c r="AH27" s="7">
        <v>32442</v>
      </c>
      <c r="AI27" s="7">
        <v>17830</v>
      </c>
      <c r="AJ27" s="7">
        <v>24793</v>
      </c>
      <c r="AK27" s="7">
        <v>17814</v>
      </c>
      <c r="AL27" s="7">
        <v>27596</v>
      </c>
      <c r="AM27" s="7">
        <v>17953</v>
      </c>
      <c r="AN27" s="7">
        <v>19313</v>
      </c>
      <c r="AO27" s="7">
        <v>19297</v>
      </c>
      <c r="AP27" s="7">
        <v>18987</v>
      </c>
      <c r="AQ27" s="7">
        <v>28541</v>
      </c>
      <c r="AR27" s="7">
        <v>42210.5</v>
      </c>
      <c r="AS27" s="7">
        <v>33942.6</v>
      </c>
      <c r="AT27" s="7">
        <v>20000</v>
      </c>
      <c r="AU27" s="7">
        <v>35158</v>
      </c>
      <c r="AV27" s="7">
        <v>32711.8</v>
      </c>
      <c r="AW27" s="7">
        <v>25789</v>
      </c>
      <c r="AX27" s="7">
        <v>27834.400000000001</v>
      </c>
      <c r="AY27" s="7">
        <v>49004</v>
      </c>
      <c r="AZ27" s="7">
        <v>3546</v>
      </c>
      <c r="BA27" s="7">
        <v>42693</v>
      </c>
      <c r="BB27" s="7">
        <v>29573</v>
      </c>
      <c r="BC27" s="7">
        <v>53419</v>
      </c>
      <c r="BD27">
        <v>50081</v>
      </c>
      <c r="BE27" s="106">
        <v>35680</v>
      </c>
      <c r="BF27" s="7">
        <v>53455</v>
      </c>
      <c r="BG27">
        <v>60000</v>
      </c>
    </row>
    <row r="28" spans="1:59" x14ac:dyDescent="0.25">
      <c r="A28" s="116" t="s">
        <v>131</v>
      </c>
      <c r="B28" s="120">
        <v>13346</v>
      </c>
      <c r="C28" s="120">
        <v>16566</v>
      </c>
      <c r="D28" s="120">
        <v>12269</v>
      </c>
      <c r="E28" s="125">
        <v>28643</v>
      </c>
      <c r="F28" s="104">
        <v>14874</v>
      </c>
      <c r="G28" s="124">
        <v>14180</v>
      </c>
      <c r="H28" s="104">
        <v>16314</v>
      </c>
      <c r="I28" s="104">
        <v>20433</v>
      </c>
      <c r="J28" s="104">
        <v>22269</v>
      </c>
      <c r="K28" s="104">
        <v>25921</v>
      </c>
      <c r="L28" s="104">
        <v>28421</v>
      </c>
      <c r="M28" s="104">
        <v>29652</v>
      </c>
      <c r="N28" s="104">
        <v>20527</v>
      </c>
      <c r="O28" s="99">
        <v>60969</v>
      </c>
      <c r="P28" s="104">
        <v>24251</v>
      </c>
      <c r="Q28" s="104">
        <v>17757</v>
      </c>
      <c r="R28" s="104">
        <v>76701</v>
      </c>
      <c r="S28" s="104">
        <v>44163</v>
      </c>
      <c r="T28" s="104">
        <v>83488</v>
      </c>
      <c r="U28" s="104">
        <v>37237</v>
      </c>
      <c r="V28" s="7">
        <v>51998</v>
      </c>
      <c r="W28" s="7">
        <v>63650</v>
      </c>
      <c r="X28" s="7">
        <v>62731</v>
      </c>
      <c r="Y28" s="7">
        <v>59861</v>
      </c>
      <c r="Z28" s="7">
        <v>117962</v>
      </c>
      <c r="AA28" s="7">
        <v>61389</v>
      </c>
      <c r="AB28" s="7">
        <v>79823</v>
      </c>
      <c r="AC28" s="7">
        <v>80058</v>
      </c>
      <c r="AD28" s="7">
        <v>87158</v>
      </c>
      <c r="AE28" s="7">
        <v>92047</v>
      </c>
      <c r="AF28" s="7">
        <v>87946</v>
      </c>
      <c r="AG28" s="7">
        <v>81152</v>
      </c>
      <c r="AH28" s="7">
        <v>133557</v>
      </c>
      <c r="AI28" s="7">
        <v>134940</v>
      </c>
      <c r="AJ28" s="7">
        <v>161397</v>
      </c>
      <c r="AK28" s="7">
        <v>66272</v>
      </c>
      <c r="AL28" s="7">
        <v>102486</v>
      </c>
      <c r="AM28" s="7">
        <v>87986</v>
      </c>
      <c r="AN28" s="7">
        <v>81014</v>
      </c>
      <c r="AO28" s="7">
        <v>70297</v>
      </c>
      <c r="AP28" s="7">
        <v>67965</v>
      </c>
      <c r="AQ28" s="7">
        <v>80629</v>
      </c>
      <c r="AR28" s="7">
        <v>122535.7</v>
      </c>
      <c r="AS28" s="7">
        <v>74123.899999999994</v>
      </c>
      <c r="AT28" s="7">
        <v>51902.8</v>
      </c>
      <c r="AU28" s="7">
        <v>63011</v>
      </c>
      <c r="AV28" s="7">
        <v>74308</v>
      </c>
      <c r="AW28" s="7">
        <v>50985</v>
      </c>
      <c r="AX28" s="7">
        <v>79440.3</v>
      </c>
      <c r="AY28" s="7">
        <v>60306</v>
      </c>
      <c r="AZ28" s="7">
        <v>70668</v>
      </c>
      <c r="BA28" s="7">
        <v>73561</v>
      </c>
      <c r="BB28" s="7">
        <v>59129</v>
      </c>
      <c r="BC28" s="7">
        <v>56871</v>
      </c>
      <c r="BD28">
        <v>41749</v>
      </c>
      <c r="BE28" s="106">
        <v>79127</v>
      </c>
      <c r="BF28" s="7">
        <v>71482</v>
      </c>
      <c r="BG28">
        <v>65837</v>
      </c>
    </row>
    <row r="29" spans="1:59" x14ac:dyDescent="0.25">
      <c r="A29" s="116" t="s">
        <v>132</v>
      </c>
      <c r="B29" s="120">
        <v>11182</v>
      </c>
      <c r="C29" s="120">
        <v>13460</v>
      </c>
      <c r="D29" s="120">
        <v>9062</v>
      </c>
      <c r="E29" s="125">
        <v>25401</v>
      </c>
      <c r="F29" s="104">
        <v>11389</v>
      </c>
      <c r="G29" s="124">
        <v>10084</v>
      </c>
      <c r="H29" s="104">
        <v>12318</v>
      </c>
      <c r="I29" s="104">
        <v>17517</v>
      </c>
      <c r="J29" s="104">
        <v>17381</v>
      </c>
      <c r="K29" s="104">
        <v>22297</v>
      </c>
      <c r="L29" s="104">
        <v>20120</v>
      </c>
      <c r="M29" s="104">
        <v>22736</v>
      </c>
      <c r="N29" s="104">
        <v>15346</v>
      </c>
      <c r="O29" s="99">
        <v>52269</v>
      </c>
      <c r="P29" s="104">
        <v>20720</v>
      </c>
      <c r="Q29" s="104">
        <v>10831</v>
      </c>
      <c r="R29" s="104">
        <v>71298</v>
      </c>
      <c r="S29" s="104">
        <v>34744</v>
      </c>
      <c r="T29" s="104">
        <v>69303</v>
      </c>
      <c r="U29" s="104">
        <v>30081</v>
      </c>
      <c r="V29" s="7">
        <v>46599</v>
      </c>
      <c r="W29" s="7">
        <v>56043</v>
      </c>
      <c r="X29" s="7">
        <v>54535</v>
      </c>
      <c r="Y29" s="7">
        <v>50463.5</v>
      </c>
      <c r="Z29" s="7">
        <v>108316</v>
      </c>
      <c r="AA29" s="7">
        <v>51887</v>
      </c>
      <c r="AB29" s="7">
        <v>64244</v>
      </c>
      <c r="AC29" s="7">
        <v>65340</v>
      </c>
      <c r="AD29" s="7">
        <v>71335</v>
      </c>
      <c r="AE29" s="7">
        <v>75361</v>
      </c>
      <c r="AF29" s="7">
        <v>68500.5</v>
      </c>
      <c r="AG29" s="7">
        <v>60618</v>
      </c>
      <c r="AH29" s="7">
        <v>106675</v>
      </c>
      <c r="AI29" s="7">
        <v>117110</v>
      </c>
      <c r="AJ29" s="7">
        <v>144746</v>
      </c>
      <c r="AK29" s="7">
        <v>48458</v>
      </c>
      <c r="AL29" s="7">
        <v>81719</v>
      </c>
      <c r="AM29" s="7">
        <v>67609</v>
      </c>
      <c r="AN29" s="7">
        <v>58950</v>
      </c>
      <c r="AO29" s="7">
        <v>48892</v>
      </c>
      <c r="AP29" s="7">
        <v>45940</v>
      </c>
      <c r="AQ29" s="7">
        <v>54870</v>
      </c>
      <c r="AR29" s="7">
        <v>94293.5</v>
      </c>
      <c r="AS29" s="7">
        <v>55061.8</v>
      </c>
      <c r="AT29" s="7">
        <v>31902.799999999999</v>
      </c>
      <c r="AU29" s="7">
        <v>44755</v>
      </c>
      <c r="AV29" s="7">
        <v>51944.2</v>
      </c>
      <c r="AW29" s="7">
        <v>36714</v>
      </c>
      <c r="AX29" s="7">
        <v>54440.3</v>
      </c>
      <c r="AY29" s="7">
        <v>37284</v>
      </c>
      <c r="AZ29" s="7">
        <v>50271</v>
      </c>
      <c r="BA29" s="7">
        <v>51940</v>
      </c>
      <c r="BB29" s="7">
        <v>46336</v>
      </c>
      <c r="BC29" s="7">
        <v>34629</v>
      </c>
      <c r="BD29">
        <v>27538</v>
      </c>
      <c r="BE29" s="106">
        <v>55642</v>
      </c>
      <c r="BF29" s="7">
        <v>48446</v>
      </c>
      <c r="BG29">
        <v>45695</v>
      </c>
    </row>
    <row r="30" spans="1:59" x14ac:dyDescent="0.25">
      <c r="A30" s="116" t="s">
        <v>133</v>
      </c>
      <c r="B30" s="120">
        <v>2164</v>
      </c>
      <c r="C30" s="120">
        <v>3106</v>
      </c>
      <c r="D30" s="120">
        <v>3207</v>
      </c>
      <c r="E30" s="125">
        <v>3243</v>
      </c>
      <c r="F30" s="104">
        <v>3485</v>
      </c>
      <c r="G30" s="124">
        <v>4096</v>
      </c>
      <c r="H30" s="104">
        <v>3997</v>
      </c>
      <c r="I30" s="104">
        <v>2916</v>
      </c>
      <c r="J30" s="104">
        <v>4888</v>
      </c>
      <c r="K30" s="104">
        <v>3624</v>
      </c>
      <c r="L30" s="104">
        <v>8301</v>
      </c>
      <c r="M30" s="104">
        <v>6916</v>
      </c>
      <c r="N30" s="104">
        <v>5181</v>
      </c>
      <c r="O30" s="99">
        <v>8700</v>
      </c>
      <c r="P30" s="104">
        <v>3531</v>
      </c>
      <c r="Q30" s="104">
        <v>6926</v>
      </c>
      <c r="R30" s="104">
        <v>5403</v>
      </c>
      <c r="S30" s="104">
        <v>9419</v>
      </c>
      <c r="T30" s="104">
        <v>14185</v>
      </c>
      <c r="U30" s="104">
        <v>7156</v>
      </c>
      <c r="V30" s="7">
        <v>5399</v>
      </c>
      <c r="W30" s="7">
        <v>7607</v>
      </c>
      <c r="X30" s="7">
        <v>8196</v>
      </c>
      <c r="Y30" s="7">
        <v>9397.5</v>
      </c>
      <c r="Z30" s="7">
        <v>9646</v>
      </c>
      <c r="AA30" s="7">
        <v>9502</v>
      </c>
      <c r="AB30" s="7">
        <v>15579</v>
      </c>
      <c r="AC30" s="7">
        <v>14718</v>
      </c>
      <c r="AD30" s="7">
        <v>15823</v>
      </c>
      <c r="AE30" s="7">
        <v>16686</v>
      </c>
      <c r="AF30" s="7">
        <v>19445.5</v>
      </c>
      <c r="AG30" s="7">
        <v>20534</v>
      </c>
      <c r="AH30" s="7">
        <v>26883</v>
      </c>
      <c r="AI30" s="7">
        <v>17830</v>
      </c>
      <c r="AJ30" s="7">
        <v>16650</v>
      </c>
      <c r="AK30" s="7">
        <v>17814</v>
      </c>
      <c r="AL30" s="7">
        <v>20767</v>
      </c>
      <c r="AM30" s="7">
        <v>20377</v>
      </c>
      <c r="AN30" s="7">
        <v>22064</v>
      </c>
      <c r="AO30" s="7">
        <v>21405</v>
      </c>
      <c r="AP30" s="7">
        <v>22025</v>
      </c>
      <c r="AQ30" s="7">
        <v>25759</v>
      </c>
      <c r="AR30" s="7">
        <v>28242.2</v>
      </c>
      <c r="AS30" s="7">
        <v>19062.099999999999</v>
      </c>
      <c r="AT30" s="7">
        <v>20000</v>
      </c>
      <c r="AU30" s="7">
        <v>18256</v>
      </c>
      <c r="AV30" s="7">
        <v>22363.8</v>
      </c>
      <c r="AW30" s="7">
        <v>14271</v>
      </c>
      <c r="AX30" s="7">
        <v>25000</v>
      </c>
      <c r="AY30" s="7">
        <v>23022</v>
      </c>
      <c r="AZ30" s="7">
        <v>20397</v>
      </c>
      <c r="BA30" s="7">
        <v>21621</v>
      </c>
      <c r="BB30" s="7">
        <v>12793</v>
      </c>
      <c r="BC30" s="7">
        <v>22242</v>
      </c>
      <c r="BD30">
        <v>14211</v>
      </c>
      <c r="BE30" s="106">
        <v>23485</v>
      </c>
      <c r="BF30" s="7">
        <v>23036</v>
      </c>
      <c r="BG30">
        <v>20142</v>
      </c>
    </row>
    <row r="31" spans="1:59" x14ac:dyDescent="0.25">
      <c r="A31" s="116" t="s">
        <v>134</v>
      </c>
      <c r="B31" s="120">
        <v>9776</v>
      </c>
      <c r="C31" s="120">
        <v>16654</v>
      </c>
      <c r="D31" s="120">
        <v>15598</v>
      </c>
      <c r="E31" s="125">
        <v>10615</v>
      </c>
      <c r="F31" s="104">
        <v>7232</v>
      </c>
      <c r="G31" s="124">
        <v>8251</v>
      </c>
      <c r="H31" s="104">
        <v>8685</v>
      </c>
      <c r="I31" s="104">
        <v>9467</v>
      </c>
      <c r="J31" s="104">
        <v>10036</v>
      </c>
      <c r="K31" s="104">
        <v>10223</v>
      </c>
      <c r="L31" s="104">
        <v>14035</v>
      </c>
      <c r="M31" s="104">
        <v>16270</v>
      </c>
      <c r="N31" s="104">
        <v>16193</v>
      </c>
      <c r="O31" s="99">
        <v>10256</v>
      </c>
      <c r="P31" s="104">
        <v>25430</v>
      </c>
      <c r="Q31" s="104">
        <v>10528</v>
      </c>
      <c r="R31" s="104">
        <v>5054</v>
      </c>
      <c r="S31" s="104">
        <v>17478</v>
      </c>
      <c r="T31" s="104">
        <v>20257</v>
      </c>
      <c r="U31" s="104">
        <v>13492</v>
      </c>
      <c r="V31" s="7">
        <v>9822</v>
      </c>
      <c r="W31" s="7">
        <v>8978</v>
      </c>
      <c r="X31" s="7">
        <v>7869</v>
      </c>
      <c r="Y31" s="7">
        <v>19274</v>
      </c>
      <c r="Z31" s="7">
        <v>6523</v>
      </c>
      <c r="AA31" s="7">
        <v>17617</v>
      </c>
      <c r="AB31" s="7">
        <v>20669</v>
      </c>
      <c r="AC31" s="7">
        <v>18595</v>
      </c>
      <c r="AD31" s="7">
        <v>18360</v>
      </c>
      <c r="AE31" s="7">
        <v>13142</v>
      </c>
      <c r="AF31" s="7">
        <v>33038</v>
      </c>
      <c r="AG31" s="7">
        <v>13894</v>
      </c>
      <c r="AH31" s="7">
        <v>12685</v>
      </c>
      <c r="AI31" s="7">
        <v>17098</v>
      </c>
      <c r="AJ31" s="7">
        <v>22311</v>
      </c>
      <c r="AK31" s="7">
        <v>13452</v>
      </c>
      <c r="AL31" s="7">
        <v>22820</v>
      </c>
      <c r="AM31" s="7">
        <v>15838</v>
      </c>
      <c r="AN31" s="7">
        <v>20063</v>
      </c>
      <c r="AO31" s="7">
        <v>15926</v>
      </c>
      <c r="AP31" s="7">
        <v>17949</v>
      </c>
      <c r="AQ31" s="7">
        <v>18031</v>
      </c>
      <c r="AR31" s="7">
        <v>0</v>
      </c>
      <c r="AS31" s="7">
        <v>22405.200000000001</v>
      </c>
      <c r="AT31" s="7">
        <v>21016.6</v>
      </c>
      <c r="AU31" s="7">
        <v>25521</v>
      </c>
      <c r="AV31" s="7">
        <v>23942.1</v>
      </c>
      <c r="AW31" s="7">
        <v>31733</v>
      </c>
      <c r="AX31" s="7">
        <v>25000</v>
      </c>
      <c r="AY31" s="7">
        <v>28427</v>
      </c>
      <c r="AZ31" s="7">
        <v>11676</v>
      </c>
      <c r="BA31" s="7">
        <v>25000</v>
      </c>
      <c r="BB31" s="7">
        <v>13637</v>
      </c>
      <c r="BC31" s="7">
        <v>4137</v>
      </c>
      <c r="BD31">
        <v>12645</v>
      </c>
      <c r="BE31" s="106">
        <v>7269</v>
      </c>
      <c r="BF31" s="7">
        <v>43701</v>
      </c>
      <c r="BG31">
        <v>27024</v>
      </c>
    </row>
    <row r="32" spans="1:59" x14ac:dyDescent="0.25">
      <c r="A32" s="116" t="s">
        <v>135</v>
      </c>
      <c r="B32" s="120">
        <v>116686</v>
      </c>
      <c r="C32" s="120">
        <v>67808</v>
      </c>
      <c r="D32" s="120">
        <v>102710</v>
      </c>
      <c r="E32" s="125">
        <v>107485</v>
      </c>
      <c r="F32" s="104">
        <v>141646</v>
      </c>
      <c r="G32" s="124">
        <v>122394</v>
      </c>
      <c r="H32" s="104">
        <v>136457</v>
      </c>
      <c r="I32" s="104">
        <v>112036</v>
      </c>
      <c r="J32" s="104">
        <v>123281</v>
      </c>
      <c r="K32" s="104">
        <v>124511</v>
      </c>
      <c r="L32" s="104">
        <v>147145</v>
      </c>
      <c r="M32" s="104">
        <v>108453.3</v>
      </c>
      <c r="N32" s="104">
        <v>185686</v>
      </c>
      <c r="O32" s="99">
        <v>197350</v>
      </c>
      <c r="P32" s="104">
        <v>186392</v>
      </c>
      <c r="Q32" s="104">
        <v>231925</v>
      </c>
      <c r="R32" s="104">
        <v>243846.5</v>
      </c>
      <c r="S32" s="104">
        <v>188299</v>
      </c>
      <c r="T32" s="104">
        <v>234566</v>
      </c>
      <c r="U32" s="104">
        <v>250815</v>
      </c>
      <c r="V32" s="7">
        <v>184584.4</v>
      </c>
      <c r="W32" s="7">
        <v>219730</v>
      </c>
      <c r="X32" s="7">
        <v>290793.5</v>
      </c>
      <c r="Y32" s="7">
        <v>273315</v>
      </c>
      <c r="Z32" s="7">
        <v>330160.3</v>
      </c>
      <c r="AA32" s="7">
        <v>267356</v>
      </c>
      <c r="AB32" s="7">
        <v>348915</v>
      </c>
      <c r="AC32" s="7">
        <v>335952</v>
      </c>
      <c r="AD32" s="7">
        <v>357398</v>
      </c>
      <c r="AE32" s="7">
        <v>303972</v>
      </c>
      <c r="AF32" s="7">
        <v>303970</v>
      </c>
      <c r="AG32" s="7">
        <v>335560</v>
      </c>
      <c r="AH32" s="7">
        <v>505895</v>
      </c>
      <c r="AI32" s="7">
        <v>446553.3</v>
      </c>
      <c r="AJ32" s="7">
        <v>379500</v>
      </c>
      <c r="AK32" s="7">
        <v>374260</v>
      </c>
      <c r="AL32" s="7">
        <v>453446</v>
      </c>
      <c r="AM32" s="7">
        <v>465181</v>
      </c>
      <c r="AN32" s="7">
        <v>477830</v>
      </c>
      <c r="AO32" s="7">
        <v>337069</v>
      </c>
      <c r="AP32" s="7">
        <v>473593</v>
      </c>
      <c r="AQ32" s="7">
        <v>379156.2</v>
      </c>
      <c r="AR32" s="7">
        <v>590579.80000000005</v>
      </c>
      <c r="AS32" s="7">
        <v>419650.7</v>
      </c>
      <c r="AT32" s="7">
        <v>409679.3</v>
      </c>
      <c r="AU32" s="7">
        <v>451860</v>
      </c>
      <c r="AV32" s="7">
        <v>498759.1</v>
      </c>
      <c r="AW32" s="7">
        <v>449320</v>
      </c>
      <c r="AX32" s="7">
        <v>562176.6</v>
      </c>
      <c r="AY32" s="7">
        <v>481520</v>
      </c>
      <c r="AZ32" s="7">
        <v>592334</v>
      </c>
      <c r="BA32" s="7">
        <v>524818</v>
      </c>
      <c r="BB32" s="7">
        <v>689147</v>
      </c>
      <c r="BC32" s="7">
        <v>646894</v>
      </c>
      <c r="BD32">
        <v>699201</v>
      </c>
      <c r="BE32" s="106">
        <v>779984</v>
      </c>
      <c r="BF32" s="7">
        <v>880314</v>
      </c>
      <c r="BG32">
        <v>770496</v>
      </c>
    </row>
    <row r="33" spans="1:59" x14ac:dyDescent="0.25">
      <c r="A33" s="116" t="s">
        <v>136</v>
      </c>
      <c r="B33" s="120">
        <v>33883</v>
      </c>
      <c r="C33" s="120">
        <v>26207</v>
      </c>
      <c r="D33" s="120">
        <v>41701</v>
      </c>
      <c r="E33" s="125">
        <v>46511</v>
      </c>
      <c r="F33" s="104">
        <v>61395</v>
      </c>
      <c r="G33" s="124">
        <v>74154</v>
      </c>
      <c r="H33" s="104">
        <v>67164</v>
      </c>
      <c r="I33" s="104">
        <v>73175</v>
      </c>
      <c r="J33" s="104">
        <v>86085</v>
      </c>
      <c r="K33" s="104">
        <v>111202</v>
      </c>
      <c r="L33" s="104">
        <v>74763</v>
      </c>
      <c r="M33" s="104">
        <v>60754.3</v>
      </c>
      <c r="N33" s="104">
        <v>104414</v>
      </c>
      <c r="O33" s="99">
        <v>95656</v>
      </c>
      <c r="P33" s="104">
        <v>108824</v>
      </c>
      <c r="Q33" s="104">
        <v>103277</v>
      </c>
      <c r="R33" s="104">
        <v>124596.5</v>
      </c>
      <c r="S33" s="104">
        <v>92206</v>
      </c>
      <c r="T33" s="104">
        <v>118796</v>
      </c>
      <c r="U33" s="104">
        <v>109763</v>
      </c>
      <c r="V33" s="7">
        <v>111862.39999999999</v>
      </c>
      <c r="W33" s="7">
        <v>110206</v>
      </c>
      <c r="X33" s="7">
        <v>140590.5</v>
      </c>
      <c r="Y33" s="7">
        <v>123306</v>
      </c>
      <c r="Z33" s="7">
        <v>174462.4</v>
      </c>
      <c r="AA33" s="7">
        <v>186876.4</v>
      </c>
      <c r="AB33" s="7">
        <v>204719</v>
      </c>
      <c r="AC33" s="7">
        <v>209626.5</v>
      </c>
      <c r="AD33" s="7">
        <v>168416</v>
      </c>
      <c r="AE33" s="7">
        <v>166814</v>
      </c>
      <c r="AF33" s="7">
        <v>137395</v>
      </c>
      <c r="AG33" s="7">
        <v>208762</v>
      </c>
      <c r="AH33" s="7">
        <v>226868</v>
      </c>
      <c r="AI33" s="7">
        <v>184482.3</v>
      </c>
      <c r="AJ33" s="7">
        <v>143168</v>
      </c>
      <c r="AK33" s="7">
        <v>154209</v>
      </c>
      <c r="AL33" s="7">
        <v>253355</v>
      </c>
      <c r="AM33" s="7">
        <v>178240</v>
      </c>
      <c r="AN33" s="7">
        <v>206700</v>
      </c>
      <c r="AO33" s="7">
        <v>178191</v>
      </c>
      <c r="AP33" s="7">
        <v>212871</v>
      </c>
      <c r="AQ33" s="7">
        <v>159291.29999999999</v>
      </c>
      <c r="AR33" s="7">
        <v>263324.2</v>
      </c>
      <c r="AS33" s="7">
        <v>203694.6</v>
      </c>
      <c r="AT33" s="7">
        <v>151699.4</v>
      </c>
      <c r="AU33" s="7">
        <v>250540</v>
      </c>
      <c r="AV33" s="7">
        <v>177952.1</v>
      </c>
      <c r="AW33" s="7">
        <v>174194</v>
      </c>
      <c r="AX33" s="7">
        <v>182593.9</v>
      </c>
      <c r="AY33" s="7">
        <v>157606</v>
      </c>
      <c r="AZ33" s="7">
        <v>339176</v>
      </c>
      <c r="BA33" s="7">
        <v>326828</v>
      </c>
      <c r="BB33" s="7">
        <v>286741</v>
      </c>
      <c r="BC33" s="7">
        <v>291796</v>
      </c>
      <c r="BD33">
        <v>328856</v>
      </c>
      <c r="BE33" s="106">
        <v>375877</v>
      </c>
      <c r="BF33" s="7">
        <v>385644</v>
      </c>
      <c r="BG33">
        <v>342328</v>
      </c>
    </row>
    <row r="34" spans="1:59" x14ac:dyDescent="0.25">
      <c r="B34" s="120"/>
      <c r="C34" s="120"/>
      <c r="D34" s="120"/>
      <c r="E34" s="125"/>
      <c r="F34" s="104"/>
      <c r="G34" s="124"/>
      <c r="H34" s="104"/>
      <c r="I34" s="104"/>
      <c r="J34" s="104"/>
      <c r="K34" s="104"/>
      <c r="L34" s="104"/>
      <c r="M34" s="104"/>
      <c r="N34" s="104"/>
      <c r="O34" s="140"/>
      <c r="P34" s="104"/>
      <c r="Q34" s="104"/>
      <c r="R34" s="104"/>
      <c r="S34" s="104"/>
      <c r="T34" s="104"/>
      <c r="U34" s="104"/>
      <c r="V34" s="7"/>
      <c r="W34" s="7"/>
      <c r="X34" s="7"/>
      <c r="Y34" s="7"/>
      <c r="BE34" s="161"/>
    </row>
    <row r="35" spans="1:59" x14ac:dyDescent="0.25">
      <c r="A35" s="116" t="s">
        <v>137</v>
      </c>
      <c r="B35" s="120">
        <v>431217</v>
      </c>
      <c r="C35" s="120">
        <v>419619</v>
      </c>
      <c r="D35" s="120">
        <v>496039</v>
      </c>
      <c r="E35" s="125">
        <v>511749</v>
      </c>
      <c r="F35" s="104">
        <v>602526</v>
      </c>
      <c r="G35" s="124">
        <v>621769</v>
      </c>
      <c r="H35" s="104">
        <v>679190</v>
      </c>
      <c r="I35" s="104">
        <v>696131</v>
      </c>
      <c r="J35" s="104">
        <v>788110</v>
      </c>
      <c r="K35" s="104">
        <v>876790</v>
      </c>
      <c r="L35" s="104">
        <v>953524</v>
      </c>
      <c r="M35" s="104">
        <v>895922.20000000007</v>
      </c>
      <c r="N35" s="104">
        <v>1064546</v>
      </c>
      <c r="O35" s="99">
        <v>1188070</v>
      </c>
      <c r="P35" s="104">
        <v>1245331</v>
      </c>
      <c r="Q35" s="104">
        <v>1321650</v>
      </c>
      <c r="R35" s="104">
        <v>1320341.6000000001</v>
      </c>
      <c r="S35" s="104">
        <v>1281961</v>
      </c>
      <c r="T35" s="104">
        <v>1503042</v>
      </c>
      <c r="U35" s="104">
        <v>1383959</v>
      </c>
      <c r="V35" s="7">
        <v>1424218.8</v>
      </c>
      <c r="W35" s="7">
        <v>1334636</v>
      </c>
      <c r="X35" s="7">
        <v>1629129.6</v>
      </c>
      <c r="Y35" s="7">
        <v>1527118</v>
      </c>
      <c r="Z35" s="7">
        <v>1813576.7</v>
      </c>
      <c r="AA35" s="7">
        <v>1529268.4</v>
      </c>
      <c r="AB35" s="7">
        <v>1986594</v>
      </c>
      <c r="AC35" s="7">
        <v>1776812.5</v>
      </c>
      <c r="AD35" s="7">
        <v>1980200</v>
      </c>
      <c r="AE35" s="7">
        <v>1715689.1</v>
      </c>
      <c r="AF35" s="7">
        <v>1938534</v>
      </c>
      <c r="AG35" s="7">
        <v>1793304</v>
      </c>
      <c r="AH35" s="7">
        <v>2412693</v>
      </c>
      <c r="AI35" s="7">
        <v>2452498.5999999996</v>
      </c>
      <c r="AJ35" s="7">
        <v>2774697</v>
      </c>
      <c r="AK35" s="7">
        <v>2090943</v>
      </c>
      <c r="AL35" s="7">
        <v>2501869</v>
      </c>
      <c r="AM35" s="7">
        <v>2252720</v>
      </c>
      <c r="AN35" s="7">
        <v>2572507</v>
      </c>
      <c r="AO35" s="7">
        <v>2062208</v>
      </c>
      <c r="AP35" s="7">
        <v>2330623</v>
      </c>
      <c r="AQ35" s="7">
        <v>2155496.1999999997</v>
      </c>
      <c r="AR35" s="7">
        <v>2561730.7999999998</v>
      </c>
      <c r="AS35" s="7">
        <v>2302861.4</v>
      </c>
      <c r="AT35" s="7">
        <v>2303821.7999999998</v>
      </c>
      <c r="AU35" s="102">
        <f t="shared" ref="AU35:BE35" si="0">+AU33+AU32+AU31+AU28+AU25+AU22+AU19+AU16+AU13+AU12+AU11+AU10</f>
        <v>2412597</v>
      </c>
      <c r="AV35" s="102">
        <f t="shared" si="0"/>
        <v>2502153.7999999998</v>
      </c>
      <c r="AW35" s="102">
        <f t="shared" si="0"/>
        <v>2425732</v>
      </c>
      <c r="AX35" s="102">
        <f t="shared" si="0"/>
        <v>2796554.8000000003</v>
      </c>
      <c r="AY35" s="102">
        <f t="shared" si="0"/>
        <v>2532931</v>
      </c>
      <c r="AZ35" s="102">
        <f t="shared" si="0"/>
        <v>3059998</v>
      </c>
      <c r="BA35" s="102">
        <f t="shared" si="0"/>
        <v>2683084</v>
      </c>
      <c r="BB35" s="102">
        <f t="shared" si="0"/>
        <v>2721566</v>
      </c>
      <c r="BC35" s="102">
        <f t="shared" si="0"/>
        <v>2779559</v>
      </c>
      <c r="BD35" s="102">
        <f t="shared" si="0"/>
        <v>2846978</v>
      </c>
      <c r="BE35" s="160">
        <f t="shared" si="0"/>
        <v>3161220</v>
      </c>
      <c r="BF35" s="102">
        <f>+BF33+BF32+BF31+BF28+BF25+BF22+BF19+BF16+BF13+BF12+BF11+BF10</f>
        <v>3410025</v>
      </c>
      <c r="BG35" s="102">
        <f>+BG33+BG32+BG31+BG28+BG25+BG22+BG19+BG16+BG13+BG12+BG11+BG10</f>
        <v>3341547</v>
      </c>
    </row>
    <row r="36" spans="1:59" x14ac:dyDescent="0.25">
      <c r="B36" s="120"/>
      <c r="C36" s="120"/>
      <c r="D36" s="120"/>
      <c r="E36" s="125"/>
      <c r="F36" s="104"/>
      <c r="G36" s="124"/>
      <c r="H36" s="104"/>
      <c r="I36" s="104"/>
      <c r="J36" s="104"/>
      <c r="K36" s="104"/>
      <c r="L36" s="104"/>
      <c r="M36" s="104"/>
      <c r="N36" s="104"/>
      <c r="O36" s="140"/>
      <c r="P36" s="104"/>
      <c r="Q36" s="104"/>
      <c r="R36" s="104"/>
      <c r="S36" s="104"/>
      <c r="T36" s="104"/>
      <c r="U36" s="104"/>
      <c r="V36" s="7"/>
      <c r="W36" s="7"/>
      <c r="X36" s="7"/>
      <c r="Y36" s="7"/>
      <c r="BE36" s="153"/>
    </row>
    <row r="37" spans="1:59" x14ac:dyDescent="0.25">
      <c r="A37" s="116" t="s">
        <v>138</v>
      </c>
      <c r="B37" s="120">
        <v>12937</v>
      </c>
      <c r="C37" s="120">
        <v>12589</v>
      </c>
      <c r="D37" s="120">
        <v>14881</v>
      </c>
      <c r="E37" s="125">
        <v>15353</v>
      </c>
      <c r="F37" s="104">
        <v>18076</v>
      </c>
      <c r="G37" s="124">
        <v>18653</v>
      </c>
      <c r="H37" s="104">
        <v>20376</v>
      </c>
      <c r="I37" s="104">
        <v>20884</v>
      </c>
      <c r="J37" s="104">
        <v>23643</v>
      </c>
      <c r="K37" s="104">
        <v>26304</v>
      </c>
      <c r="L37" s="104">
        <v>28606</v>
      </c>
      <c r="M37" s="104">
        <v>26877.666000000001</v>
      </c>
      <c r="N37" s="104">
        <v>31936.400000000001</v>
      </c>
      <c r="O37" s="99">
        <v>35642</v>
      </c>
      <c r="P37" s="104">
        <v>37360</v>
      </c>
      <c r="Q37" s="104">
        <v>39650</v>
      </c>
      <c r="R37" s="104">
        <v>39610.248</v>
      </c>
      <c r="S37" s="104">
        <v>38458.83</v>
      </c>
      <c r="T37" s="104">
        <v>45091.26</v>
      </c>
      <c r="U37" s="104">
        <v>41518.769999999997</v>
      </c>
      <c r="V37" s="7">
        <v>42726.563999999991</v>
      </c>
      <c r="W37" s="7">
        <v>40039.08</v>
      </c>
      <c r="X37" s="7">
        <v>48873.887999999999</v>
      </c>
      <c r="Y37" s="7">
        <v>45813.54</v>
      </c>
      <c r="Z37" s="7">
        <v>54407.300999999999</v>
      </c>
      <c r="AA37" s="7">
        <v>45878.051999999996</v>
      </c>
      <c r="AB37" s="7">
        <v>59597.82</v>
      </c>
      <c r="AC37" s="7">
        <v>53304.375</v>
      </c>
      <c r="AD37" s="7">
        <v>59406</v>
      </c>
      <c r="AE37" s="7">
        <v>51470.673000000003</v>
      </c>
      <c r="AF37" s="7">
        <v>58156.02</v>
      </c>
      <c r="AG37" s="7">
        <v>53799.119999999995</v>
      </c>
      <c r="AH37" s="7">
        <v>72380.789999999994</v>
      </c>
      <c r="AI37" s="7">
        <v>73576</v>
      </c>
      <c r="AJ37" s="7">
        <v>83240</v>
      </c>
      <c r="AK37" s="7">
        <v>62728</v>
      </c>
      <c r="AL37" s="7">
        <v>75057</v>
      </c>
      <c r="AM37" s="7">
        <v>67582</v>
      </c>
      <c r="AN37" s="7">
        <v>77176</v>
      </c>
      <c r="AO37" s="7">
        <v>61867</v>
      </c>
      <c r="AP37" s="7">
        <v>69918</v>
      </c>
      <c r="AQ37" s="7">
        <v>64665</v>
      </c>
      <c r="AR37" s="7">
        <v>76851.899999999994</v>
      </c>
      <c r="AS37" s="7">
        <v>69085.8</v>
      </c>
      <c r="AT37" s="7">
        <v>69114.7</v>
      </c>
      <c r="AU37" s="7">
        <v>72378</v>
      </c>
      <c r="AV37" s="7">
        <v>75064.600000000006</v>
      </c>
      <c r="AW37" s="7">
        <v>72772</v>
      </c>
      <c r="AX37" s="7">
        <v>83896.6</v>
      </c>
      <c r="AY37" s="7">
        <v>75988</v>
      </c>
      <c r="AZ37" s="7">
        <v>91800</v>
      </c>
      <c r="BA37" s="7">
        <v>80493</v>
      </c>
      <c r="BB37" s="7">
        <v>81647</v>
      </c>
      <c r="BC37" s="7">
        <v>83387</v>
      </c>
      <c r="BD37" s="100">
        <v>85409</v>
      </c>
      <c r="BE37" s="106">
        <v>94837</v>
      </c>
      <c r="BF37" s="7">
        <v>102301</v>
      </c>
      <c r="BG37">
        <v>100246</v>
      </c>
    </row>
    <row r="38" spans="1:59" x14ac:dyDescent="0.25">
      <c r="A38" s="116" t="s">
        <v>139</v>
      </c>
      <c r="B38" s="120">
        <v>43050</v>
      </c>
      <c r="C38" s="120">
        <v>52925</v>
      </c>
      <c r="D38" s="120">
        <v>69126</v>
      </c>
      <c r="E38" s="125">
        <v>67556</v>
      </c>
      <c r="F38" s="104">
        <v>71780</v>
      </c>
      <c r="G38" s="124">
        <v>95485</v>
      </c>
      <c r="H38" s="104">
        <v>116842</v>
      </c>
      <c r="I38" s="104">
        <v>116083</v>
      </c>
      <c r="J38" s="104">
        <v>140430</v>
      </c>
      <c r="K38" s="104">
        <v>140995</v>
      </c>
      <c r="L38" s="104">
        <v>146365</v>
      </c>
      <c r="M38" s="104">
        <v>139680</v>
      </c>
      <c r="N38" s="104">
        <v>205400</v>
      </c>
      <c r="O38" s="99">
        <v>228850</v>
      </c>
      <c r="P38" s="104">
        <v>191000</v>
      </c>
      <c r="Q38" s="104">
        <v>166725</v>
      </c>
      <c r="R38" s="104">
        <v>126360</v>
      </c>
      <c r="S38" s="104">
        <v>159355</v>
      </c>
      <c r="T38" s="104">
        <v>152520</v>
      </c>
      <c r="U38" s="104">
        <v>148180</v>
      </c>
      <c r="V38" s="7">
        <v>146125</v>
      </c>
      <c r="W38" s="7">
        <v>127588.3</v>
      </c>
      <c r="X38" s="7">
        <v>136620</v>
      </c>
      <c r="Y38" s="7">
        <v>137520</v>
      </c>
      <c r="Z38" s="7">
        <v>148504.29999999999</v>
      </c>
      <c r="AA38" s="7">
        <v>147810</v>
      </c>
      <c r="AB38" s="7">
        <v>151700</v>
      </c>
      <c r="AC38" s="7">
        <v>155595</v>
      </c>
      <c r="AD38" s="7">
        <v>138785.20000000001</v>
      </c>
      <c r="AE38" s="7">
        <v>143294.5</v>
      </c>
      <c r="AF38" s="7">
        <v>149239.70000000001</v>
      </c>
      <c r="AG38" s="7">
        <v>145960</v>
      </c>
      <c r="AH38" s="7">
        <v>95199</v>
      </c>
      <c r="AI38" s="7">
        <v>99600</v>
      </c>
      <c r="AJ38" s="7">
        <v>190250</v>
      </c>
      <c r="AK38" s="7">
        <v>190250</v>
      </c>
      <c r="AL38" s="7">
        <v>169501</v>
      </c>
      <c r="AM38" s="7">
        <v>169675</v>
      </c>
      <c r="AN38" s="7">
        <v>172640</v>
      </c>
      <c r="AO38" s="7">
        <v>183638</v>
      </c>
      <c r="AP38" s="7">
        <v>191178</v>
      </c>
      <c r="AQ38" s="7">
        <v>192400</v>
      </c>
      <c r="AR38" s="7">
        <v>181506</v>
      </c>
      <c r="AS38" s="7">
        <v>176566</v>
      </c>
      <c r="AT38" s="7">
        <v>174850</v>
      </c>
      <c r="AU38" s="7">
        <v>178672</v>
      </c>
      <c r="AV38" s="7">
        <v>244125</v>
      </c>
      <c r="AW38" s="7">
        <v>247660</v>
      </c>
      <c r="AX38" s="7">
        <v>274960</v>
      </c>
      <c r="AY38" s="7">
        <v>287490</v>
      </c>
      <c r="AZ38" s="7">
        <v>278180</v>
      </c>
      <c r="BA38" s="7">
        <v>261415</v>
      </c>
      <c r="BB38" s="7">
        <v>263958</v>
      </c>
      <c r="BC38" s="7">
        <v>256563</v>
      </c>
      <c r="BD38" s="100">
        <v>257002</v>
      </c>
      <c r="BE38" s="106">
        <v>255611</v>
      </c>
      <c r="BF38" s="7">
        <v>292194</v>
      </c>
      <c r="BG38">
        <v>260838</v>
      </c>
    </row>
    <row r="39" spans="1:59" x14ac:dyDescent="0.25">
      <c r="A39" s="116" t="s">
        <v>208</v>
      </c>
      <c r="B39" s="120">
        <v>8750</v>
      </c>
      <c r="C39" s="120">
        <v>5317</v>
      </c>
      <c r="D39" s="120">
        <v>8853</v>
      </c>
      <c r="E39" s="125">
        <v>9769</v>
      </c>
      <c r="F39" s="104">
        <v>13300</v>
      </c>
      <c r="G39" s="124">
        <v>12496</v>
      </c>
      <c r="H39" s="104">
        <v>14327</v>
      </c>
      <c r="I39" s="104">
        <v>14977</v>
      </c>
      <c r="J39" s="104">
        <v>17186</v>
      </c>
      <c r="K39" s="104">
        <v>16446</v>
      </c>
      <c r="L39" s="104">
        <v>17671</v>
      </c>
      <c r="M39" s="104">
        <v>15065</v>
      </c>
      <c r="N39" s="104">
        <v>25408.3</v>
      </c>
      <c r="O39" s="99">
        <v>20508</v>
      </c>
      <c r="P39" s="104">
        <v>20561</v>
      </c>
      <c r="Q39" s="104">
        <v>20856</v>
      </c>
      <c r="R39" s="104">
        <v>23725</v>
      </c>
      <c r="S39" s="104">
        <v>24059</v>
      </c>
      <c r="T39" s="104">
        <v>26035</v>
      </c>
      <c r="U39" s="104">
        <v>28602</v>
      </c>
      <c r="V39" s="7">
        <v>26691.200000000001</v>
      </c>
      <c r="W39" s="7">
        <v>32397.4</v>
      </c>
      <c r="X39" s="7">
        <v>34387</v>
      </c>
      <c r="Y39" s="7">
        <v>36708.5</v>
      </c>
      <c r="Z39" s="7">
        <v>20843.3</v>
      </c>
      <c r="AA39" s="7">
        <v>31350.400000000001</v>
      </c>
      <c r="AB39" s="7">
        <v>36755.5</v>
      </c>
      <c r="AC39" s="7">
        <v>40342.5</v>
      </c>
      <c r="AD39" s="7">
        <v>40297.300000000003</v>
      </c>
      <c r="AE39" s="7">
        <v>36244.5</v>
      </c>
      <c r="AF39" s="7">
        <v>40998</v>
      </c>
      <c r="AG39" s="7">
        <v>51664</v>
      </c>
      <c r="AH39" s="7">
        <v>22153</v>
      </c>
      <c r="AI39" s="7">
        <v>21072</v>
      </c>
      <c r="AJ39" s="7">
        <v>12612</v>
      </c>
      <c r="AK39" s="7">
        <v>13580</v>
      </c>
      <c r="AL39" s="7">
        <v>19161</v>
      </c>
      <c r="AM39" s="7">
        <v>18459</v>
      </c>
      <c r="AN39" s="7">
        <v>17641</v>
      </c>
      <c r="AO39" s="7">
        <v>17533</v>
      </c>
      <c r="AP39" s="7">
        <v>21557</v>
      </c>
      <c r="AQ39" s="7">
        <v>13595</v>
      </c>
      <c r="AR39" s="7">
        <v>14042.3</v>
      </c>
      <c r="AS39" s="7">
        <v>12440.7</v>
      </c>
      <c r="AT39" s="7">
        <v>14192.5</v>
      </c>
      <c r="AU39" s="7">
        <v>16823</v>
      </c>
      <c r="AV39" s="7">
        <v>17094.7</v>
      </c>
      <c r="AW39" s="7">
        <v>18008</v>
      </c>
      <c r="AX39" s="7">
        <v>18695.3</v>
      </c>
      <c r="AY39" s="7">
        <v>14309</v>
      </c>
      <c r="AZ39" s="7">
        <v>14917</v>
      </c>
      <c r="BA39" s="7">
        <v>13731</v>
      </c>
      <c r="BB39" s="7">
        <v>18912</v>
      </c>
      <c r="BC39" s="7">
        <v>18567</v>
      </c>
      <c r="BD39" s="100">
        <v>22407</v>
      </c>
      <c r="BE39" s="106">
        <v>34507</v>
      </c>
      <c r="BF39" s="7">
        <v>24861</v>
      </c>
      <c r="BG39">
        <v>18747</v>
      </c>
    </row>
    <row r="40" spans="1:59" x14ac:dyDescent="0.25">
      <c r="B40" s="120"/>
      <c r="C40" s="120"/>
      <c r="D40" s="127"/>
      <c r="E40" s="125"/>
      <c r="F40" s="104"/>
      <c r="G40" s="124"/>
      <c r="H40" s="104"/>
      <c r="I40" s="104"/>
      <c r="J40" s="104"/>
      <c r="K40" s="104"/>
      <c r="L40" s="104"/>
      <c r="M40" s="104"/>
      <c r="N40" s="104"/>
      <c r="O40" s="141"/>
      <c r="P40" s="104"/>
      <c r="Q40" s="104"/>
      <c r="R40" s="104"/>
      <c r="S40" s="104"/>
      <c r="T40" s="104"/>
      <c r="U40" s="104"/>
      <c r="V40" s="7"/>
      <c r="W40" s="7"/>
      <c r="X40" s="7"/>
      <c r="Y40" s="7"/>
      <c r="Z40" s="107"/>
      <c r="BE40" s="153"/>
    </row>
    <row r="41" spans="1:59" x14ac:dyDescent="0.25">
      <c r="A41" s="116" t="s">
        <v>140</v>
      </c>
      <c r="B41" s="120">
        <v>495954</v>
      </c>
      <c r="C41" s="120">
        <v>490450</v>
      </c>
      <c r="D41" s="120">
        <v>588899</v>
      </c>
      <c r="E41" s="125">
        <v>604427</v>
      </c>
      <c r="F41" s="104">
        <v>705682</v>
      </c>
      <c r="G41" s="124">
        <v>748403</v>
      </c>
      <c r="H41" s="104">
        <v>830735</v>
      </c>
      <c r="I41" s="104">
        <v>848075</v>
      </c>
      <c r="J41" s="104">
        <v>969369</v>
      </c>
      <c r="K41" s="104">
        <v>1060535</v>
      </c>
      <c r="L41" s="104">
        <v>1146166</v>
      </c>
      <c r="M41" s="104">
        <v>1077544.8659999999</v>
      </c>
      <c r="N41" s="104">
        <v>1327290.7</v>
      </c>
      <c r="O41" s="99">
        <v>1473070</v>
      </c>
      <c r="P41" s="104">
        <v>1494252</v>
      </c>
      <c r="Q41" s="104">
        <v>1548881</v>
      </c>
      <c r="R41" s="104">
        <v>1510036.848</v>
      </c>
      <c r="S41" s="104">
        <v>1503833.83</v>
      </c>
      <c r="T41" s="104">
        <v>1726690</v>
      </c>
      <c r="U41" s="104">
        <v>1602259.77</v>
      </c>
      <c r="V41" s="7">
        <v>1639761.5639999998</v>
      </c>
      <c r="W41" s="7">
        <v>1534660.78</v>
      </c>
      <c r="X41" s="7">
        <v>1849010.4880000001</v>
      </c>
      <c r="Y41" s="7">
        <v>1747160.04</v>
      </c>
      <c r="Z41" s="7">
        <v>2037331.601</v>
      </c>
      <c r="AA41" s="7">
        <v>1754306.8519999997</v>
      </c>
      <c r="AB41" s="7">
        <v>2234647.3199999998</v>
      </c>
      <c r="AC41" s="7">
        <v>2026054.375</v>
      </c>
      <c r="AD41" s="7">
        <v>2218688.5</v>
      </c>
      <c r="AE41" s="7">
        <v>1946698.773</v>
      </c>
      <c r="AF41" s="7">
        <v>2186927.7200000002</v>
      </c>
      <c r="AG41" s="7">
        <v>2044727.12</v>
      </c>
      <c r="AH41" s="7">
        <v>2602425.79</v>
      </c>
      <c r="AI41" s="7">
        <v>2646746.5999999996</v>
      </c>
      <c r="AJ41" s="7">
        <v>3060799</v>
      </c>
      <c r="AK41" s="7">
        <v>2357501</v>
      </c>
      <c r="AL41" s="7">
        <v>2765588</v>
      </c>
      <c r="AM41" s="7">
        <v>2508436</v>
      </c>
      <c r="AN41" s="7">
        <v>2839964</v>
      </c>
      <c r="AO41" s="7">
        <v>2325246</v>
      </c>
      <c r="AP41" s="7">
        <v>2613276</v>
      </c>
      <c r="AQ41" s="7">
        <v>2426156.1999999997</v>
      </c>
      <c r="AR41" s="7">
        <v>2834131</v>
      </c>
      <c r="AS41" s="7">
        <v>2560953.9</v>
      </c>
      <c r="AT41" s="7">
        <v>2561979</v>
      </c>
      <c r="AU41" s="102">
        <f t="shared" ref="AU41:BE41" si="1">+AU39+AU38+AU37+AU35</f>
        <v>2680470</v>
      </c>
      <c r="AV41" s="102">
        <f t="shared" si="1"/>
        <v>2838438.0999999996</v>
      </c>
      <c r="AW41" s="102">
        <f t="shared" si="1"/>
        <v>2764172</v>
      </c>
      <c r="AX41" s="102">
        <f t="shared" si="1"/>
        <v>3174106.7</v>
      </c>
      <c r="AY41" s="102">
        <f t="shared" si="1"/>
        <v>2910718</v>
      </c>
      <c r="AZ41" s="102">
        <f t="shared" si="1"/>
        <v>3444895</v>
      </c>
      <c r="BA41" s="102">
        <f t="shared" si="1"/>
        <v>3038723</v>
      </c>
      <c r="BB41" s="102">
        <f t="shared" si="1"/>
        <v>3086083</v>
      </c>
      <c r="BC41" s="102">
        <f t="shared" si="1"/>
        <v>3138076</v>
      </c>
      <c r="BD41" s="102">
        <f t="shared" si="1"/>
        <v>3211796</v>
      </c>
      <c r="BE41" s="160">
        <f t="shared" si="1"/>
        <v>3546175</v>
      </c>
      <c r="BF41" s="102">
        <f>+BF39+BF38+BF37+BF35</f>
        <v>3829381</v>
      </c>
      <c r="BG41" s="102">
        <f>+BG39+BG38+BG37+BG35</f>
        <v>3721378</v>
      </c>
    </row>
    <row r="42" spans="1:59" x14ac:dyDescent="0.25">
      <c r="A42" s="116" t="s">
        <v>141</v>
      </c>
      <c r="B42" s="120">
        <v>4.6790000000000003</v>
      </c>
      <c r="C42" s="120">
        <v>3.66</v>
      </c>
      <c r="D42" s="120">
        <v>4.2930000000000001</v>
      </c>
      <c r="E42" s="125">
        <v>3.9609999999999999</v>
      </c>
      <c r="F42" s="104">
        <v>4.5529999999999999</v>
      </c>
      <c r="G42" s="124">
        <v>4.1760000000000002</v>
      </c>
      <c r="H42" s="104">
        <v>4.7489999999999997</v>
      </c>
      <c r="I42" s="104">
        <v>4.2720000000000002</v>
      </c>
      <c r="J42" s="104">
        <v>4.2160000000000002</v>
      </c>
      <c r="K42" s="104">
        <v>3.7709999999999999</v>
      </c>
      <c r="L42" s="104">
        <v>3.57</v>
      </c>
      <c r="M42" s="104">
        <v>2.823</v>
      </c>
      <c r="N42" s="104">
        <v>4.5060000000000002</v>
      </c>
      <c r="O42" s="99">
        <v>3.6240000000000001</v>
      </c>
      <c r="P42" s="104">
        <v>3.5</v>
      </c>
      <c r="Q42" s="104">
        <v>3.3730000000000002</v>
      </c>
      <c r="R42" s="104">
        <v>3.883</v>
      </c>
      <c r="S42" s="104">
        <v>4.07</v>
      </c>
      <c r="T42" s="104">
        <v>3.69</v>
      </c>
      <c r="U42" s="104">
        <v>4.0999999999999996</v>
      </c>
      <c r="V42" s="7">
        <v>3.7280000000000002</v>
      </c>
      <c r="W42" s="7">
        <v>3.8839999999999999</v>
      </c>
      <c r="X42" s="7">
        <v>4.51</v>
      </c>
      <c r="Y42" s="7">
        <v>4.2690000000000001</v>
      </c>
      <c r="Z42" s="7">
        <v>4.1369999999999996</v>
      </c>
      <c r="AA42" s="7">
        <v>3.778</v>
      </c>
      <c r="AB42" s="7">
        <v>4.7709999999999999</v>
      </c>
      <c r="AC42" s="7">
        <v>4.5960000000000001</v>
      </c>
      <c r="AD42" s="7">
        <v>4.8140000000000001</v>
      </c>
      <c r="AE42" s="7">
        <v>4.0860000000000003</v>
      </c>
      <c r="AF42" s="7">
        <v>4.5919999999999996</v>
      </c>
      <c r="AG42" s="7">
        <v>4.585</v>
      </c>
      <c r="AH42" s="7">
        <v>4.8929999999999998</v>
      </c>
      <c r="AI42" s="7">
        <v>4.7270000000000003</v>
      </c>
      <c r="AJ42" s="7">
        <v>3.694</v>
      </c>
      <c r="AK42" s="7">
        <v>3.4180000000000001</v>
      </c>
      <c r="AL42" s="7">
        <v>4.7370000000000001</v>
      </c>
      <c r="AM42" s="7">
        <v>4.1609999999999996</v>
      </c>
      <c r="AN42" s="7">
        <v>3.86</v>
      </c>
      <c r="AO42" s="7">
        <v>3.6629999999999998</v>
      </c>
      <c r="AP42" s="7">
        <v>4.3109999999999999</v>
      </c>
      <c r="AQ42" s="7">
        <v>3.2149999999999999</v>
      </c>
      <c r="AR42" s="7">
        <v>3.5366</v>
      </c>
      <c r="AS42" s="7">
        <v>3.0878999999999999</v>
      </c>
      <c r="AT42" s="7">
        <v>3.2801</v>
      </c>
      <c r="AU42" s="142">
        <v>3.0295000000000001</v>
      </c>
      <c r="AV42" s="7">
        <v>3.1907000000000001</v>
      </c>
      <c r="AW42" s="129">
        <v>3.0600999999999998</v>
      </c>
      <c r="AX42" s="7">
        <v>3.7258</v>
      </c>
      <c r="AY42" s="129">
        <v>3.0150999999999999</v>
      </c>
      <c r="AZ42" s="7">
        <v>3.3</v>
      </c>
      <c r="BA42" s="7">
        <v>2.9710000000000001</v>
      </c>
      <c r="BB42" s="7">
        <v>3.9940000000000002</v>
      </c>
      <c r="BC42" s="7">
        <v>3.7919999999999998</v>
      </c>
      <c r="BD42" s="112">
        <v>4.056</v>
      </c>
      <c r="BE42" s="159">
        <v>4.7779999999999996</v>
      </c>
      <c r="BF42" s="7">
        <v>4.3209999999999997</v>
      </c>
      <c r="BG42">
        <v>3.8119999999999998</v>
      </c>
    </row>
    <row r="43" spans="1:59" x14ac:dyDescent="0.25">
      <c r="A43" s="116" t="s">
        <v>142</v>
      </c>
      <c r="B43" s="120">
        <v>105995.72558238939</v>
      </c>
      <c r="C43" s="120">
        <v>134002.73224043715</v>
      </c>
      <c r="D43" s="120">
        <v>137176.56650361052</v>
      </c>
      <c r="E43" s="125">
        <v>152594.5468316082</v>
      </c>
      <c r="F43" s="104">
        <v>154992.75203162749</v>
      </c>
      <c r="G43" s="124">
        <v>179215.27777777778</v>
      </c>
      <c r="H43" s="104">
        <v>174928.40598020639</v>
      </c>
      <c r="I43" s="104">
        <v>198519.42883895131</v>
      </c>
      <c r="J43" s="104">
        <v>229926.23339658443</v>
      </c>
      <c r="K43" s="104">
        <v>281234.420578096</v>
      </c>
      <c r="L43" s="104">
        <v>321037</v>
      </c>
      <c r="M43" s="104">
        <v>381669</v>
      </c>
      <c r="N43" s="104">
        <v>294557</v>
      </c>
      <c r="O43" s="99">
        <v>406476.26931567327</v>
      </c>
      <c r="P43" s="104">
        <v>426929.14285714284</v>
      </c>
      <c r="Q43" s="104">
        <v>459199.82211680996</v>
      </c>
      <c r="R43" s="104">
        <v>388892</v>
      </c>
      <c r="S43" s="104">
        <v>369492.34152334154</v>
      </c>
      <c r="T43" s="104">
        <v>467897</v>
      </c>
      <c r="U43" s="104">
        <v>390787</v>
      </c>
      <c r="V43" s="7">
        <v>439869</v>
      </c>
      <c r="W43" s="7">
        <v>395085</v>
      </c>
      <c r="X43" s="7">
        <v>409969</v>
      </c>
      <c r="Y43" s="7">
        <v>409248</v>
      </c>
      <c r="Z43" s="7">
        <v>492408</v>
      </c>
      <c r="AA43" s="7">
        <v>464304</v>
      </c>
      <c r="AB43" s="7">
        <v>468361</v>
      </c>
      <c r="AC43" s="7">
        <v>440870</v>
      </c>
      <c r="AD43" s="7">
        <v>460895</v>
      </c>
      <c r="AE43" s="7">
        <v>476471</v>
      </c>
      <c r="AF43" s="7">
        <v>476285</v>
      </c>
      <c r="AG43" s="7">
        <v>445959</v>
      </c>
      <c r="AH43" s="7">
        <v>532065</v>
      </c>
      <c r="AI43" s="7">
        <v>561534</v>
      </c>
      <c r="AJ43" s="7">
        <v>833728</v>
      </c>
      <c r="AK43" s="7">
        <v>692206</v>
      </c>
      <c r="AL43" s="7">
        <v>583957</v>
      </c>
      <c r="AM43" s="7">
        <v>602813</v>
      </c>
      <c r="AN43" s="7">
        <v>770845</v>
      </c>
      <c r="AO43" s="7">
        <v>635215</v>
      </c>
      <c r="AP43" s="7">
        <v>606322</v>
      </c>
      <c r="AQ43" s="7">
        <v>759240</v>
      </c>
      <c r="AR43" s="7">
        <v>801371.7</v>
      </c>
      <c r="AS43" s="7">
        <v>829351.3</v>
      </c>
      <c r="AT43" s="7">
        <v>781067.3</v>
      </c>
      <c r="AU43" s="7">
        <v>882918.9</v>
      </c>
      <c r="AV43" s="7">
        <v>889596.01341398433</v>
      </c>
      <c r="AW43" s="7">
        <v>900193.5</v>
      </c>
      <c r="AX43" s="7">
        <v>851926.2</v>
      </c>
      <c r="AY43" s="7">
        <v>958779.24446950352</v>
      </c>
      <c r="AZ43" s="7">
        <v>1043907.5757575758</v>
      </c>
      <c r="BA43" s="7">
        <v>1022794.6819252777</v>
      </c>
      <c r="BB43" s="7">
        <v>769165.49824737106</v>
      </c>
      <c r="BC43" s="7">
        <v>827551.68776371307</v>
      </c>
      <c r="BD43" s="100">
        <f>+BD41/BD42</f>
        <v>791862.91913214989</v>
      </c>
      <c r="BE43" s="106">
        <f>+BE41/BE42</f>
        <v>742188.15403934708</v>
      </c>
      <c r="BF43" s="100">
        <f>+BF41/BF42</f>
        <v>886225.64221245085</v>
      </c>
      <c r="BG43" s="100">
        <f>+BG41/BG42</f>
        <v>976227.17733473249</v>
      </c>
    </row>
    <row r="44" spans="1:59" x14ac:dyDescent="0.25">
      <c r="Z44" s="100"/>
    </row>
    <row r="45" spans="1:59" x14ac:dyDescent="0.25">
      <c r="Z45" s="114"/>
    </row>
    <row r="46" spans="1:59" x14ac:dyDescent="0.25">
      <c r="Z46" s="104"/>
    </row>
    <row r="47" spans="1:59" x14ac:dyDescent="0.25">
      <c r="Z47" s="10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C5178-055A-4541-96E5-AD6A0E67F866}">
  <dimension ref="A1:BJ109"/>
  <sheetViews>
    <sheetView zoomScaleNormal="100" workbookViewId="0">
      <selection sqref="A1:X2"/>
    </sheetView>
  </sheetViews>
  <sheetFormatPr baseColWidth="10" defaultColWidth="11.42578125" defaultRowHeight="15" x14ac:dyDescent="0.25"/>
  <cols>
    <col min="1" max="1" width="19.42578125" style="1" customWidth="1"/>
    <col min="2" max="6" width="9.85546875" style="1" bestFit="1" customWidth="1"/>
    <col min="7" max="8" width="9.85546875" style="1" customWidth="1"/>
    <col min="9" max="9" width="1" style="1" customWidth="1"/>
    <col min="10" max="10" width="9.85546875" style="1" bestFit="1" customWidth="1"/>
    <col min="11" max="11" width="9.42578125" style="1" bestFit="1" customWidth="1"/>
    <col min="12" max="12" width="9.85546875" style="1" bestFit="1" customWidth="1"/>
    <col min="13" max="13" width="9.42578125" style="1" bestFit="1" customWidth="1"/>
    <col min="14" max="14" width="9.85546875" style="1" bestFit="1" customWidth="1"/>
    <col min="15" max="16" width="9.85546875" style="1" customWidth="1"/>
    <col min="17" max="17" width="1" style="1" customWidth="1"/>
    <col min="18" max="18" width="9.85546875" style="1" bestFit="1" customWidth="1"/>
    <col min="19" max="19" width="9.42578125" style="1" bestFit="1" customWidth="1"/>
    <col min="20" max="22" width="9.85546875" style="1" bestFit="1" customWidth="1"/>
    <col min="23" max="24" width="9.85546875" style="1" customWidth="1"/>
    <col min="25" max="25" width="4" style="1" customWidth="1"/>
    <col min="26" max="16384" width="11.42578125" style="1"/>
  </cols>
  <sheetData>
    <row r="1" spans="1:62" ht="60" customHeight="1" x14ac:dyDescent="0.25">
      <c r="A1" s="299"/>
      <c r="B1" s="299"/>
      <c r="C1" s="299"/>
      <c r="D1" s="299"/>
      <c r="E1" s="299"/>
      <c r="F1" s="299"/>
      <c r="G1" s="299"/>
      <c r="H1" s="299"/>
      <c r="I1" s="299"/>
      <c r="J1" s="299"/>
      <c r="K1" s="299"/>
      <c r="L1" s="299"/>
      <c r="M1" s="299"/>
      <c r="N1" s="299"/>
      <c r="O1" s="299"/>
      <c r="P1" s="299"/>
      <c r="Q1" s="299"/>
      <c r="R1" s="299"/>
      <c r="S1" s="299"/>
      <c r="T1" s="299"/>
      <c r="U1" s="299"/>
      <c r="V1" s="299"/>
      <c r="W1" s="299"/>
      <c r="X1" s="299"/>
    </row>
    <row r="2" spans="1:62" ht="22.5" customHeight="1" x14ac:dyDescent="0.25">
      <c r="A2" s="299"/>
      <c r="B2" s="299"/>
      <c r="C2" s="299"/>
      <c r="D2" s="299"/>
      <c r="E2" s="299"/>
      <c r="F2" s="299"/>
      <c r="G2" s="299"/>
      <c r="H2" s="299"/>
      <c r="I2" s="299"/>
      <c r="J2" s="299"/>
      <c r="K2" s="299"/>
      <c r="L2" s="299"/>
      <c r="M2" s="299"/>
      <c r="N2" s="299"/>
      <c r="O2" s="299"/>
      <c r="P2" s="299"/>
      <c r="Q2" s="299"/>
      <c r="R2" s="299"/>
      <c r="S2" s="299"/>
      <c r="T2" s="299"/>
      <c r="U2" s="299"/>
      <c r="V2" s="299"/>
      <c r="W2" s="299"/>
      <c r="X2" s="299"/>
    </row>
    <row r="3" spans="1:62" ht="13.5" customHeight="1" x14ac:dyDescent="0.25">
      <c r="A3" s="311" t="s">
        <v>291</v>
      </c>
      <c r="B3" s="311"/>
      <c r="C3" s="311"/>
      <c r="D3" s="311"/>
      <c r="E3" s="311"/>
      <c r="F3" s="311"/>
      <c r="G3" s="311"/>
      <c r="H3" s="311"/>
      <c r="I3" s="311"/>
      <c r="J3" s="311"/>
      <c r="K3" s="311"/>
      <c r="L3" s="311"/>
      <c r="M3" s="311"/>
      <c r="N3" s="311"/>
      <c r="O3" s="311"/>
      <c r="P3" s="311"/>
      <c r="Q3" s="311"/>
      <c r="R3" s="311"/>
      <c r="S3" s="311"/>
      <c r="T3" s="311"/>
      <c r="U3" s="311"/>
      <c r="V3" s="311"/>
      <c r="W3" s="311"/>
      <c r="X3" s="311"/>
      <c r="Z3" s="234" t="s">
        <v>59</v>
      </c>
    </row>
    <row r="4" spans="1:62" ht="16.5" customHeight="1" x14ac:dyDescent="0.25">
      <c r="A4" s="311"/>
      <c r="B4" s="311"/>
      <c r="C4" s="311"/>
      <c r="D4" s="311"/>
      <c r="E4" s="311"/>
      <c r="F4" s="311"/>
      <c r="G4" s="311"/>
      <c r="H4" s="311"/>
      <c r="I4" s="311"/>
      <c r="J4" s="311"/>
      <c r="K4" s="311"/>
      <c r="L4" s="311"/>
      <c r="M4" s="311"/>
      <c r="N4" s="311"/>
      <c r="O4" s="311"/>
      <c r="P4" s="311"/>
      <c r="Q4" s="311"/>
      <c r="R4" s="311"/>
      <c r="S4" s="311"/>
      <c r="T4" s="311"/>
      <c r="U4" s="311"/>
      <c r="V4" s="311"/>
      <c r="W4" s="311"/>
      <c r="X4" s="311"/>
    </row>
    <row r="5" spans="1:62" x14ac:dyDescent="0.25">
      <c r="A5" s="211" t="s">
        <v>345</v>
      </c>
      <c r="B5" s="212"/>
      <c r="C5" s="211"/>
      <c r="D5" s="210"/>
      <c r="E5" s="210"/>
      <c r="F5" s="210"/>
      <c r="G5" s="210"/>
      <c r="H5" s="210"/>
      <c r="I5" s="210"/>
      <c r="J5" s="210"/>
      <c r="K5" s="210"/>
      <c r="L5" s="210"/>
      <c r="M5" s="210"/>
      <c r="N5" s="210"/>
      <c r="O5" s="210"/>
      <c r="P5" s="210"/>
      <c r="Q5" s="210"/>
      <c r="R5" s="210"/>
      <c r="S5" s="210"/>
      <c r="T5" s="210"/>
      <c r="U5" s="210"/>
      <c r="V5" s="210"/>
      <c r="W5" s="210"/>
      <c r="X5" s="210"/>
    </row>
    <row r="6" spans="1:62" x14ac:dyDescent="0.25">
      <c r="A6" s="213" t="s">
        <v>61</v>
      </c>
      <c r="B6" s="210"/>
      <c r="C6" s="210"/>
      <c r="D6" s="210"/>
      <c r="E6" s="210"/>
      <c r="F6" s="210"/>
      <c r="G6" s="210"/>
      <c r="H6" s="210"/>
      <c r="I6" s="210"/>
      <c r="J6" s="210"/>
      <c r="K6" s="210"/>
      <c r="L6" s="210"/>
      <c r="M6" s="210"/>
      <c r="N6" s="210"/>
      <c r="O6" s="210"/>
      <c r="P6" s="210"/>
      <c r="Q6" s="210"/>
      <c r="R6" s="210"/>
      <c r="S6" s="210"/>
      <c r="T6" s="210"/>
      <c r="U6" s="210"/>
      <c r="V6" s="210"/>
      <c r="W6" s="210"/>
      <c r="X6" s="210"/>
    </row>
    <row r="7" spans="1:62" x14ac:dyDescent="0.25">
      <c r="A7" s="214" t="s">
        <v>395</v>
      </c>
      <c r="B7" s="210"/>
      <c r="C7" s="210"/>
      <c r="D7" s="210"/>
      <c r="E7" s="210"/>
      <c r="F7" s="210"/>
      <c r="G7" s="210"/>
      <c r="H7" s="210"/>
      <c r="I7" s="210"/>
      <c r="J7" s="210"/>
      <c r="K7" s="210"/>
      <c r="L7" s="210"/>
      <c r="M7" s="210"/>
      <c r="N7" s="210"/>
      <c r="O7" s="210"/>
      <c r="P7" s="210"/>
      <c r="Q7" s="210"/>
      <c r="R7" s="210"/>
      <c r="S7" s="210"/>
      <c r="T7" s="210"/>
      <c r="U7" s="210"/>
      <c r="V7" s="210"/>
      <c r="W7" s="210"/>
      <c r="X7" s="210"/>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row>
    <row r="8" spans="1:62" x14ac:dyDescent="0.25">
      <c r="A8" s="173"/>
      <c r="B8" s="174"/>
      <c r="C8" s="174"/>
      <c r="D8" s="174"/>
      <c r="E8" s="174"/>
      <c r="F8" s="174"/>
      <c r="G8" s="174"/>
      <c r="H8" s="174"/>
      <c r="I8" s="174"/>
      <c r="J8" s="174"/>
      <c r="K8" s="174"/>
      <c r="L8" s="174"/>
      <c r="M8" s="174"/>
      <c r="N8" s="174"/>
      <c r="O8" s="174"/>
      <c r="P8" s="174"/>
      <c r="Q8" s="174"/>
      <c r="R8" s="174"/>
      <c r="S8" s="174"/>
      <c r="T8" s="174"/>
      <c r="U8" s="174"/>
      <c r="V8" s="174"/>
      <c r="W8" s="174"/>
      <c r="X8" s="174"/>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351"/>
      <c r="BI8" s="351"/>
      <c r="BJ8" s="351"/>
    </row>
    <row r="9" spans="1:62" x14ac:dyDescent="0.25">
      <c r="A9" s="312" t="s">
        <v>62</v>
      </c>
      <c r="B9" s="305" t="s">
        <v>318</v>
      </c>
      <c r="C9" s="305"/>
      <c r="D9" s="305"/>
      <c r="E9" s="305"/>
      <c r="F9" s="305"/>
      <c r="G9" s="305"/>
      <c r="H9" s="305"/>
      <c r="I9" s="216"/>
      <c r="J9" s="305" t="s">
        <v>319</v>
      </c>
      <c r="K9" s="305"/>
      <c r="L9" s="305"/>
      <c r="M9" s="305"/>
      <c r="N9" s="305"/>
      <c r="O9" s="305"/>
      <c r="P9" s="305"/>
      <c r="Q9" s="216"/>
      <c r="R9" s="305" t="s">
        <v>320</v>
      </c>
      <c r="S9" s="305"/>
      <c r="T9" s="305"/>
      <c r="U9" s="305"/>
      <c r="V9" s="305"/>
      <c r="W9" s="305"/>
      <c r="X9" s="306"/>
      <c r="Z9" s="353"/>
      <c r="AA9" s="353"/>
      <c r="AB9" s="353"/>
      <c r="AC9" s="353"/>
      <c r="AD9" s="353"/>
      <c r="AE9" s="353"/>
      <c r="AF9" s="353"/>
      <c r="AG9" s="351"/>
      <c r="AH9" s="353"/>
      <c r="AI9" s="353"/>
      <c r="AJ9" s="353"/>
      <c r="AK9" s="353"/>
      <c r="AL9" s="353"/>
      <c r="AM9" s="353"/>
      <c r="AN9" s="353"/>
      <c r="AO9" s="351"/>
      <c r="AP9" s="353"/>
      <c r="AQ9" s="353"/>
      <c r="AR9" s="353"/>
      <c r="AS9" s="353"/>
      <c r="AT9" s="353"/>
      <c r="AU9" s="353"/>
      <c r="AV9" s="353"/>
      <c r="AW9" s="351"/>
      <c r="AX9" s="351"/>
      <c r="AY9" s="351"/>
      <c r="AZ9" s="351"/>
      <c r="BA9" s="351"/>
      <c r="BB9" s="351"/>
      <c r="BC9" s="351"/>
      <c r="BD9" s="351"/>
      <c r="BE9" s="351"/>
      <c r="BF9" s="351"/>
      <c r="BG9" s="351"/>
      <c r="BH9" s="351"/>
      <c r="BI9" s="351"/>
      <c r="BJ9" s="351"/>
    </row>
    <row r="10" spans="1:62" ht="14.1" customHeight="1" x14ac:dyDescent="0.25">
      <c r="A10" s="313"/>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7" t="s">
        <v>394</v>
      </c>
      <c r="Q10" s="26"/>
      <c r="R10" s="307">
        <v>2018</v>
      </c>
      <c r="S10" s="307">
        <v>2019</v>
      </c>
      <c r="T10" s="307">
        <v>2020</v>
      </c>
      <c r="U10" s="307">
        <v>2021</v>
      </c>
      <c r="V10" s="307">
        <v>2022</v>
      </c>
      <c r="W10" s="307" t="s">
        <v>393</v>
      </c>
      <c r="X10" s="309" t="s">
        <v>394</v>
      </c>
      <c r="Z10" s="354"/>
      <c r="AA10" s="354"/>
      <c r="AB10" s="354"/>
      <c r="AC10" s="354"/>
      <c r="AD10" s="354"/>
      <c r="AE10" s="354"/>
      <c r="AF10" s="354"/>
      <c r="AG10" s="351"/>
      <c r="AH10" s="354"/>
      <c r="AI10" s="354"/>
      <c r="AJ10" s="354"/>
      <c r="AK10" s="354"/>
      <c r="AL10" s="354"/>
      <c r="AM10" s="354"/>
      <c r="AN10" s="354"/>
      <c r="AO10" s="351"/>
      <c r="AP10" s="354"/>
      <c r="AQ10" s="354"/>
      <c r="AR10" s="354"/>
      <c r="AS10" s="354"/>
      <c r="AT10" s="354"/>
      <c r="AU10" s="354"/>
      <c r="AV10" s="354"/>
      <c r="AW10" s="351"/>
      <c r="AX10" s="351"/>
      <c r="AY10" s="351"/>
      <c r="AZ10" s="351"/>
      <c r="BA10" s="351"/>
      <c r="BB10" s="351"/>
      <c r="BC10" s="351"/>
      <c r="BD10" s="351"/>
      <c r="BE10" s="351"/>
      <c r="BF10" s="351"/>
      <c r="BG10" s="351"/>
      <c r="BH10" s="351"/>
      <c r="BI10" s="351"/>
      <c r="BJ10" s="351"/>
    </row>
    <row r="11" spans="1:62" x14ac:dyDescent="0.25">
      <c r="A11" s="314"/>
      <c r="B11" s="308"/>
      <c r="C11" s="308"/>
      <c r="D11" s="308"/>
      <c r="E11" s="308"/>
      <c r="F11" s="308"/>
      <c r="G11" s="308"/>
      <c r="H11" s="308"/>
      <c r="I11" s="46"/>
      <c r="J11" s="308"/>
      <c r="K11" s="308"/>
      <c r="L11" s="308"/>
      <c r="M11" s="308"/>
      <c r="N11" s="308"/>
      <c r="O11" s="308"/>
      <c r="P11" s="308"/>
      <c r="Q11" s="46"/>
      <c r="R11" s="308"/>
      <c r="S11" s="308"/>
      <c r="T11" s="308"/>
      <c r="U11" s="308"/>
      <c r="V11" s="308"/>
      <c r="W11" s="308"/>
      <c r="X11" s="310"/>
      <c r="Z11" s="354"/>
      <c r="AA11" s="354"/>
      <c r="AB11" s="354"/>
      <c r="AC11" s="354"/>
      <c r="AD11" s="354"/>
      <c r="AE11" s="354"/>
      <c r="AF11" s="354"/>
      <c r="AG11" s="351"/>
      <c r="AH11" s="354"/>
      <c r="AI11" s="354"/>
      <c r="AJ11" s="354"/>
      <c r="AK11" s="354"/>
      <c r="AL11" s="354"/>
      <c r="AM11" s="354"/>
      <c r="AN11" s="354"/>
      <c r="AO11" s="351"/>
      <c r="AP11" s="354"/>
      <c r="AQ11" s="354"/>
      <c r="AR11" s="354"/>
      <c r="AS11" s="354"/>
      <c r="AT11" s="354"/>
      <c r="AU11" s="354"/>
      <c r="AV11" s="354"/>
      <c r="AW11" s="351"/>
      <c r="AX11" s="351"/>
      <c r="AY11" s="351"/>
      <c r="AZ11" s="351"/>
      <c r="BA11" s="351"/>
      <c r="BB11" s="351"/>
      <c r="BC11" s="351"/>
      <c r="BD11" s="351"/>
      <c r="BE11" s="351"/>
      <c r="BF11" s="351"/>
      <c r="BG11" s="351"/>
      <c r="BH11" s="351"/>
      <c r="BI11" s="351"/>
      <c r="BJ11" s="351"/>
    </row>
    <row r="12" spans="1:62" ht="16.5" customHeight="1" x14ac:dyDescent="0.25">
      <c r="A12" s="68" t="s">
        <v>63</v>
      </c>
      <c r="B12" s="69">
        <v>7031.7506722689077</v>
      </c>
      <c r="C12" s="69">
        <v>5217.6966065511797</v>
      </c>
      <c r="D12" s="69">
        <v>4853.4280788942388</v>
      </c>
      <c r="E12" s="69">
        <v>5812.2594992225386</v>
      </c>
      <c r="F12" s="69">
        <v>5617</v>
      </c>
      <c r="G12" s="69">
        <v>7276.0506522933256</v>
      </c>
      <c r="H12" s="69">
        <v>7968.13</v>
      </c>
      <c r="I12" s="169"/>
      <c r="J12" s="69">
        <v>6962.1306722689078</v>
      </c>
      <c r="K12" s="69">
        <v>5217.6966065511797</v>
      </c>
      <c r="L12" s="69">
        <v>4853.4280788942388</v>
      </c>
      <c r="M12" s="69">
        <v>5812.2594992225386</v>
      </c>
      <c r="N12" s="69">
        <v>5617</v>
      </c>
      <c r="O12" s="69">
        <v>7276.0506522933256</v>
      </c>
      <c r="P12" s="69">
        <v>7908.13</v>
      </c>
      <c r="Q12" s="169"/>
      <c r="R12" s="69">
        <v>69.62</v>
      </c>
      <c r="S12" s="69">
        <v>0</v>
      </c>
      <c r="T12" s="69">
        <v>0</v>
      </c>
      <c r="U12" s="69">
        <v>0</v>
      </c>
      <c r="V12" s="69">
        <v>0</v>
      </c>
      <c r="W12" s="69">
        <v>0</v>
      </c>
      <c r="X12" s="70">
        <v>60</v>
      </c>
      <c r="Y12" s="74"/>
      <c r="Z12" s="352"/>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row>
    <row r="13" spans="1:62" ht="16.5" customHeight="1" x14ac:dyDescent="0.25">
      <c r="A13" s="66" t="s">
        <v>64</v>
      </c>
      <c r="B13" s="169">
        <v>9068.168108218897</v>
      </c>
      <c r="C13" s="169">
        <v>7110.8074311215105</v>
      </c>
      <c r="D13" s="169">
        <v>7711.0390588600712</v>
      </c>
      <c r="E13" s="169">
        <v>6092.8857740131807</v>
      </c>
      <c r="F13" s="169">
        <v>7526</v>
      </c>
      <c r="G13" s="169">
        <v>11835.455760780005</v>
      </c>
      <c r="H13" s="169">
        <v>7612.9699999999993</v>
      </c>
      <c r="I13" s="169"/>
      <c r="J13" s="169">
        <v>9068.168108218897</v>
      </c>
      <c r="K13" s="169">
        <v>6674.9792522775151</v>
      </c>
      <c r="L13" s="169">
        <v>7711.0390588600712</v>
      </c>
      <c r="M13" s="169">
        <v>5993.0136976740587</v>
      </c>
      <c r="N13" s="169">
        <v>6918.0541222080947</v>
      </c>
      <c r="O13" s="169">
        <v>11765.466548456347</v>
      </c>
      <c r="P13" s="169">
        <v>7297.9699999999993</v>
      </c>
      <c r="Q13" s="169"/>
      <c r="R13" s="169">
        <v>0</v>
      </c>
      <c r="S13" s="169">
        <v>435.82817884399566</v>
      </c>
      <c r="T13" s="169">
        <v>0</v>
      </c>
      <c r="U13" s="169">
        <v>99.872076339121961</v>
      </c>
      <c r="V13" s="169">
        <v>607.94587779190533</v>
      </c>
      <c r="W13" s="169">
        <v>69.989212323658847</v>
      </c>
      <c r="X13" s="179">
        <v>315</v>
      </c>
      <c r="Y13" s="74"/>
      <c r="Z13" s="230"/>
    </row>
    <row r="14" spans="1:62" ht="16.5" customHeight="1" x14ac:dyDescent="0.25">
      <c r="A14" s="68" t="s">
        <v>65</v>
      </c>
      <c r="B14" s="69">
        <v>14020.862864124672</v>
      </c>
      <c r="C14" s="69">
        <v>12677.165746765166</v>
      </c>
      <c r="D14" s="69">
        <v>17576.276872041912</v>
      </c>
      <c r="E14" s="69">
        <v>13629.848392678559</v>
      </c>
      <c r="F14" s="69">
        <v>11133</v>
      </c>
      <c r="G14" s="69">
        <v>14814.06712441637</v>
      </c>
      <c r="H14" s="69">
        <v>12327.205633187772</v>
      </c>
      <c r="I14" s="169"/>
      <c r="J14" s="69">
        <v>13529.262864124672</v>
      </c>
      <c r="K14" s="69">
        <v>12283.880795654199</v>
      </c>
      <c r="L14" s="69">
        <v>16592.276872041912</v>
      </c>
      <c r="M14" s="69">
        <v>12799.96455363805</v>
      </c>
      <c r="N14" s="69">
        <v>10733.133175721134</v>
      </c>
      <c r="O14" s="69">
        <v>13128.241564076863</v>
      </c>
      <c r="P14" s="69">
        <v>11187.205633187772</v>
      </c>
      <c r="Q14" s="169"/>
      <c r="R14" s="69">
        <v>491.60000000000008</v>
      </c>
      <c r="S14" s="69">
        <v>393.28495111096709</v>
      </c>
      <c r="T14" s="69">
        <v>984</v>
      </c>
      <c r="U14" s="69">
        <v>829.88383904050818</v>
      </c>
      <c r="V14" s="69">
        <v>399.86682427886575</v>
      </c>
      <c r="W14" s="69">
        <v>1685.8255603395069</v>
      </c>
      <c r="X14" s="70">
        <v>1140</v>
      </c>
      <c r="Y14" s="74"/>
      <c r="Z14" s="230"/>
    </row>
    <row r="15" spans="1:62" ht="16.5" customHeight="1" x14ac:dyDescent="0.25">
      <c r="A15" s="66" t="s">
        <v>66</v>
      </c>
      <c r="B15" s="169">
        <v>19617.384222229975</v>
      </c>
      <c r="C15" s="169">
        <v>17107.792813760214</v>
      </c>
      <c r="D15" s="169">
        <v>19480.286721540611</v>
      </c>
      <c r="E15" s="169">
        <v>17647.497871264855</v>
      </c>
      <c r="F15" s="169">
        <v>10900</v>
      </c>
      <c r="G15" s="169">
        <v>13173.281207085965</v>
      </c>
      <c r="H15" s="169">
        <v>13721.434891846922</v>
      </c>
      <c r="I15" s="169"/>
      <c r="J15" s="169">
        <v>19467.224222229976</v>
      </c>
      <c r="K15" s="169">
        <v>17000.834980878775</v>
      </c>
      <c r="L15" s="169">
        <v>19424.286721540611</v>
      </c>
      <c r="M15" s="169">
        <v>17166.13294882144</v>
      </c>
      <c r="N15" s="169">
        <v>10900</v>
      </c>
      <c r="O15" s="169">
        <v>12857.331784606695</v>
      </c>
      <c r="P15" s="169">
        <v>13721.434891846922</v>
      </c>
      <c r="Q15" s="169"/>
      <c r="R15" s="169">
        <v>150.16</v>
      </c>
      <c r="S15" s="169">
        <v>106.9578328814393</v>
      </c>
      <c r="T15" s="169">
        <v>56</v>
      </c>
      <c r="U15" s="169">
        <v>481.36492244341741</v>
      </c>
      <c r="V15" s="169">
        <v>0</v>
      </c>
      <c r="W15" s="169">
        <v>315.94942247927122</v>
      </c>
      <c r="X15" s="179">
        <v>0</v>
      </c>
      <c r="Y15" s="74"/>
      <c r="Z15" s="230"/>
    </row>
    <row r="16" spans="1:62" ht="16.5" customHeight="1" x14ac:dyDescent="0.25">
      <c r="A16" s="68" t="s">
        <v>67</v>
      </c>
      <c r="B16" s="69">
        <v>15223.752368451665</v>
      </c>
      <c r="C16" s="69">
        <v>15169.60652545554</v>
      </c>
      <c r="D16" s="69">
        <v>15390.616929647462</v>
      </c>
      <c r="E16" s="69">
        <v>13147.490774444112</v>
      </c>
      <c r="F16" s="69">
        <v>14932</v>
      </c>
      <c r="G16" s="69">
        <v>14682.084344960176</v>
      </c>
      <c r="H16" s="69">
        <v>20844.029602462539</v>
      </c>
      <c r="I16" s="169"/>
      <c r="J16" s="69">
        <v>14878.752368451665</v>
      </c>
      <c r="K16" s="69">
        <v>15055.651451170641</v>
      </c>
      <c r="L16" s="69">
        <v>15390.616929647462</v>
      </c>
      <c r="M16" s="69">
        <v>13147.490774444112</v>
      </c>
      <c r="N16" s="69">
        <v>14872.351478030614</v>
      </c>
      <c r="O16" s="69">
        <v>14632.089369814639</v>
      </c>
      <c r="P16" s="69">
        <v>20844.029602462539</v>
      </c>
      <c r="Q16" s="169"/>
      <c r="R16" s="69">
        <v>345</v>
      </c>
      <c r="S16" s="69">
        <v>113.95507428489795</v>
      </c>
      <c r="T16" s="69">
        <v>0</v>
      </c>
      <c r="U16" s="69">
        <v>0</v>
      </c>
      <c r="V16" s="69">
        <v>59.648521969385975</v>
      </c>
      <c r="W16" s="69">
        <v>49.994975145537516</v>
      </c>
      <c r="X16" s="70">
        <v>0</v>
      </c>
      <c r="Y16" s="74"/>
      <c r="Z16" s="230"/>
    </row>
    <row r="17" spans="1:48" ht="16.5" customHeight="1" x14ac:dyDescent="0.25">
      <c r="A17" s="66" t="s">
        <v>68</v>
      </c>
      <c r="B17" s="169">
        <v>10940.341764705881</v>
      </c>
      <c r="C17" s="169">
        <v>8666.5084106579052</v>
      </c>
      <c r="D17" s="169">
        <v>8723.5565398353774</v>
      </c>
      <c r="E17" s="169">
        <v>9169.7880965397508</v>
      </c>
      <c r="F17" s="169">
        <v>8777</v>
      </c>
      <c r="G17" s="169">
        <v>11029.560910464159</v>
      </c>
      <c r="H17" s="169">
        <v>12372.942394490035</v>
      </c>
      <c r="I17" s="169"/>
      <c r="J17" s="169">
        <v>10940.341764705881</v>
      </c>
      <c r="K17" s="169">
        <v>8666.5084106579052</v>
      </c>
      <c r="L17" s="169">
        <v>8723.5565398353774</v>
      </c>
      <c r="M17" s="169">
        <v>9147.8183108526027</v>
      </c>
      <c r="N17" s="169">
        <v>8777</v>
      </c>
      <c r="O17" s="169">
        <v>11029.560910464159</v>
      </c>
      <c r="P17" s="169">
        <v>12372.942394490035</v>
      </c>
      <c r="Q17" s="169"/>
      <c r="R17" s="169">
        <v>0</v>
      </c>
      <c r="S17" s="169">
        <v>0</v>
      </c>
      <c r="T17" s="169">
        <v>0</v>
      </c>
      <c r="U17" s="169">
        <v>21.969785687147169</v>
      </c>
      <c r="V17" s="169">
        <v>0</v>
      </c>
      <c r="W17" s="169">
        <v>0</v>
      </c>
      <c r="X17" s="179">
        <v>0</v>
      </c>
      <c r="Y17" s="74"/>
      <c r="Z17" s="230"/>
    </row>
    <row r="18" spans="1:48" ht="16.5" customHeight="1" x14ac:dyDescent="0.25">
      <c r="A18" s="68" t="s">
        <v>69</v>
      </c>
      <c r="B18" s="69">
        <v>6664.1801029032295</v>
      </c>
      <c r="C18" s="69">
        <v>6527.4676620747496</v>
      </c>
      <c r="D18" s="69">
        <v>8043.4</v>
      </c>
      <c r="E18" s="69">
        <v>7727.7613938856175</v>
      </c>
      <c r="F18" s="69">
        <v>6823.211280628756</v>
      </c>
      <c r="G18" s="69">
        <v>7602.2529232583274</v>
      </c>
      <c r="H18" s="69">
        <v>7301.9600000000009</v>
      </c>
      <c r="I18" s="169"/>
      <c r="J18" s="69">
        <v>6664.1801029032295</v>
      </c>
      <c r="K18" s="69">
        <v>6527.4676620747496</v>
      </c>
      <c r="L18" s="69">
        <v>8043.4</v>
      </c>
      <c r="M18" s="69">
        <v>7727.7613938856175</v>
      </c>
      <c r="N18" s="69">
        <v>6441.1435129658257</v>
      </c>
      <c r="O18" s="69">
        <v>7446.2725602237279</v>
      </c>
      <c r="P18" s="69">
        <v>7301.9600000000009</v>
      </c>
      <c r="Q18" s="169"/>
      <c r="R18" s="69">
        <v>0</v>
      </c>
      <c r="S18" s="69">
        <v>0</v>
      </c>
      <c r="T18" s="69">
        <v>0</v>
      </c>
      <c r="U18" s="69">
        <v>0</v>
      </c>
      <c r="V18" s="69">
        <v>382.06776766293052</v>
      </c>
      <c r="W18" s="69">
        <v>155.98036303459975</v>
      </c>
      <c r="X18" s="70">
        <v>0</v>
      </c>
      <c r="Y18" s="74"/>
      <c r="Z18" s="230"/>
    </row>
    <row r="19" spans="1:48" ht="16.5" customHeight="1" x14ac:dyDescent="0.25">
      <c r="A19" s="66" t="s">
        <v>70</v>
      </c>
      <c r="B19" s="169">
        <v>9928.8970913845187</v>
      </c>
      <c r="C19" s="169">
        <v>8337.0208509346103</v>
      </c>
      <c r="D19" s="169">
        <v>8623.17</v>
      </c>
      <c r="E19" s="169">
        <v>7083.2816810518671</v>
      </c>
      <c r="F19" s="169">
        <v>9080.9503005085535</v>
      </c>
      <c r="G19" s="169">
        <v>7950.2187285054533</v>
      </c>
      <c r="H19" s="169">
        <v>8790.75</v>
      </c>
      <c r="I19" s="169"/>
      <c r="J19" s="169">
        <v>9928.8970913845187</v>
      </c>
      <c r="K19" s="169">
        <v>8337.0208509346103</v>
      </c>
      <c r="L19" s="169">
        <v>8623.17</v>
      </c>
      <c r="M19" s="169">
        <v>7043.3182705090221</v>
      </c>
      <c r="N19" s="169">
        <v>9078.5811224382724</v>
      </c>
      <c r="O19" s="169">
        <v>7950.2187285054533</v>
      </c>
      <c r="P19" s="169">
        <v>8610.75</v>
      </c>
      <c r="Q19" s="169"/>
      <c r="R19" s="169">
        <v>0</v>
      </c>
      <c r="S19" s="169">
        <v>0</v>
      </c>
      <c r="T19" s="169">
        <v>0</v>
      </c>
      <c r="U19" s="169">
        <v>39.963410542844706</v>
      </c>
      <c r="V19" s="169">
        <v>2.3691780702807317</v>
      </c>
      <c r="W19" s="169">
        <v>0</v>
      </c>
      <c r="X19" s="179">
        <v>180</v>
      </c>
      <c r="Y19" s="74"/>
      <c r="Z19" s="230"/>
    </row>
    <row r="20" spans="1:48" ht="16.5" customHeight="1" x14ac:dyDescent="0.25">
      <c r="A20" s="68" t="s">
        <v>71</v>
      </c>
      <c r="B20" s="69">
        <v>14669.560668295528</v>
      </c>
      <c r="C20" s="69">
        <v>13053.662040166164</v>
      </c>
      <c r="D20" s="69">
        <v>17723.349999999999</v>
      </c>
      <c r="E20" s="69">
        <v>10333.657659111075</v>
      </c>
      <c r="F20" s="69">
        <v>10989.72965788257</v>
      </c>
      <c r="G20" s="69">
        <v>16228.405227473713</v>
      </c>
      <c r="H20" s="69">
        <v>6306.17</v>
      </c>
      <c r="I20" s="169"/>
      <c r="J20" s="69">
        <v>14605.430796924789</v>
      </c>
      <c r="K20" s="69">
        <v>13053.662040166164</v>
      </c>
      <c r="L20" s="69">
        <v>17723.349999999999</v>
      </c>
      <c r="M20" s="69">
        <v>10333.657659111075</v>
      </c>
      <c r="N20" s="69">
        <v>10957.719541769347</v>
      </c>
      <c r="O20" s="69">
        <v>16090.419552632024</v>
      </c>
      <c r="P20" s="69">
        <v>6306.17</v>
      </c>
      <c r="Q20" s="169"/>
      <c r="R20" s="69">
        <v>64.129871370739195</v>
      </c>
      <c r="S20" s="69">
        <v>0</v>
      </c>
      <c r="T20" s="69">
        <v>0</v>
      </c>
      <c r="U20" s="69">
        <v>0</v>
      </c>
      <c r="V20" s="69">
        <v>32.010116113221741</v>
      </c>
      <c r="W20" s="69">
        <v>137.9856748416905</v>
      </c>
      <c r="X20" s="70">
        <v>0</v>
      </c>
      <c r="Y20" s="74"/>
      <c r="Z20" s="230"/>
    </row>
    <row r="21" spans="1:48" ht="16.5" customHeight="1" x14ac:dyDescent="0.25">
      <c r="A21" s="66" t="s">
        <v>72</v>
      </c>
      <c r="B21" s="169">
        <v>15921.986974989064</v>
      </c>
      <c r="C21" s="169">
        <v>18618.142904415337</v>
      </c>
      <c r="D21" s="169">
        <v>20807.730000000003</v>
      </c>
      <c r="E21" s="169">
        <v>13353.21997257401</v>
      </c>
      <c r="F21" s="169">
        <v>19630.730813684699</v>
      </c>
      <c r="G21" s="169">
        <v>16121.415741377616</v>
      </c>
      <c r="H21" s="169">
        <v>16208.179999999997</v>
      </c>
      <c r="I21" s="169"/>
      <c r="J21" s="169">
        <v>15921.986974989064</v>
      </c>
      <c r="K21" s="169">
        <v>18411.142904415337</v>
      </c>
      <c r="L21" s="169">
        <v>20782.730000000003</v>
      </c>
      <c r="M21" s="169">
        <v>13353.21997257401</v>
      </c>
      <c r="N21" s="169">
        <v>19628.493651556477</v>
      </c>
      <c r="O21" s="169">
        <v>16121.415741377616</v>
      </c>
      <c r="P21" s="169">
        <v>16078.179999999997</v>
      </c>
      <c r="Q21" s="169"/>
      <c r="R21" s="169">
        <v>0</v>
      </c>
      <c r="S21" s="169">
        <v>207</v>
      </c>
      <c r="T21" s="169">
        <v>24.999999999999996</v>
      </c>
      <c r="U21" s="169">
        <v>0</v>
      </c>
      <c r="V21" s="169">
        <v>2.2371621282220557</v>
      </c>
      <c r="W21" s="169">
        <v>0</v>
      </c>
      <c r="X21" s="179">
        <v>130</v>
      </c>
      <c r="Y21" s="74"/>
      <c r="Z21" s="230"/>
    </row>
    <row r="22" spans="1:48" ht="16.5" customHeight="1" x14ac:dyDescent="0.25">
      <c r="A22" s="68" t="s">
        <v>73</v>
      </c>
      <c r="B22" s="69">
        <v>14540.511419579563</v>
      </c>
      <c r="C22" s="69">
        <v>14312.644507294171</v>
      </c>
      <c r="D22" s="69">
        <v>13306.46</v>
      </c>
      <c r="E22" s="69">
        <v>14392.381059933856</v>
      </c>
      <c r="F22" s="69">
        <v>14828.28594544614</v>
      </c>
      <c r="G22" s="69">
        <v>13075.71504372605</v>
      </c>
      <c r="H22" s="69">
        <v>16359.710000000001</v>
      </c>
      <c r="I22" s="169"/>
      <c r="J22" s="69">
        <v>14540.511419579563</v>
      </c>
      <c r="K22" s="69">
        <v>14312.644507294171</v>
      </c>
      <c r="L22" s="69">
        <v>13306.46</v>
      </c>
      <c r="M22" s="69">
        <v>14392.381059933856</v>
      </c>
      <c r="N22" s="69">
        <v>14788.964853295609</v>
      </c>
      <c r="O22" s="69">
        <v>13075.71504372605</v>
      </c>
      <c r="P22" s="69">
        <v>16359.710000000001</v>
      </c>
      <c r="Q22" s="169"/>
      <c r="R22" s="69">
        <v>0</v>
      </c>
      <c r="S22" s="69">
        <v>0</v>
      </c>
      <c r="T22" s="69">
        <v>0</v>
      </c>
      <c r="U22" s="69">
        <v>0</v>
      </c>
      <c r="V22" s="69">
        <v>39.321092150531214</v>
      </c>
      <c r="W22" s="69">
        <v>0</v>
      </c>
      <c r="X22" s="70">
        <v>0</v>
      </c>
      <c r="Y22" s="74"/>
      <c r="Z22" s="230"/>
    </row>
    <row r="23" spans="1:48" ht="16.5" customHeight="1" x14ac:dyDescent="0.25">
      <c r="A23" s="66" t="s">
        <v>74</v>
      </c>
      <c r="B23" s="169">
        <v>10541.293890177749</v>
      </c>
      <c r="C23" s="169">
        <v>9603.6720351149634</v>
      </c>
      <c r="D23" s="169">
        <v>11370.720000000001</v>
      </c>
      <c r="E23" s="169">
        <v>9044.6982334435743</v>
      </c>
      <c r="F23" s="169">
        <v>7855.0920018492834</v>
      </c>
      <c r="G23" s="169">
        <v>10253.992335658839</v>
      </c>
      <c r="H23" s="169">
        <v>14039.64</v>
      </c>
      <c r="I23" s="169"/>
      <c r="J23" s="169">
        <v>10541.293890177749</v>
      </c>
      <c r="K23" s="169">
        <v>9603.6720351149634</v>
      </c>
      <c r="L23" s="169">
        <v>11370.720000000001</v>
      </c>
      <c r="M23" s="169">
        <v>9044.6982334435743</v>
      </c>
      <c r="N23" s="169">
        <v>7804.5954613278391</v>
      </c>
      <c r="O23" s="169">
        <v>10253.992335658839</v>
      </c>
      <c r="P23" s="169">
        <v>14039.64</v>
      </c>
      <c r="Q23" s="169"/>
      <c r="R23" s="169">
        <v>0</v>
      </c>
      <c r="S23" s="169">
        <v>0</v>
      </c>
      <c r="T23" s="169">
        <v>0</v>
      </c>
      <c r="U23" s="169">
        <v>0</v>
      </c>
      <c r="V23" s="169">
        <v>50.49654052144416</v>
      </c>
      <c r="W23" s="169">
        <v>0</v>
      </c>
      <c r="X23" s="179">
        <v>0</v>
      </c>
      <c r="Y23" s="74"/>
      <c r="Z23" s="230"/>
    </row>
    <row r="24" spans="1:48" ht="16.5" customHeight="1" x14ac:dyDescent="0.25">
      <c r="A24" s="77" t="s">
        <v>324</v>
      </c>
      <c r="B24" s="78">
        <v>148168.69014732965</v>
      </c>
      <c r="C24" s="78">
        <v>136402.1875343115</v>
      </c>
      <c r="D24" s="78">
        <v>153610.03420081967</v>
      </c>
      <c r="E24" s="78">
        <v>127434.77040816301</v>
      </c>
      <c r="F24" s="78">
        <v>128093.00000000003</v>
      </c>
      <c r="G24" s="78">
        <v>144042.5</v>
      </c>
      <c r="H24" s="78">
        <v>143853.12252198727</v>
      </c>
      <c r="I24" s="82"/>
      <c r="J24" s="78">
        <v>147048.18027595893</v>
      </c>
      <c r="K24" s="78">
        <v>135145.16149719022</v>
      </c>
      <c r="L24" s="78">
        <v>152545.03420081967</v>
      </c>
      <c r="M24" s="78">
        <v>125961.71637410996</v>
      </c>
      <c r="N24" s="78">
        <v>126517.03691931321</v>
      </c>
      <c r="O24" s="78">
        <v>141626.77479183575</v>
      </c>
      <c r="P24" s="78">
        <v>142028.12252198727</v>
      </c>
      <c r="Q24" s="82"/>
      <c r="R24" s="78">
        <v>1120.5098713707393</v>
      </c>
      <c r="S24" s="78">
        <v>1257.0260371213001</v>
      </c>
      <c r="T24" s="78">
        <v>1065</v>
      </c>
      <c r="U24" s="78">
        <v>1473.0540340530395</v>
      </c>
      <c r="V24" s="78">
        <v>1575.9630806867874</v>
      </c>
      <c r="W24" s="78">
        <v>2415.7252081642646</v>
      </c>
      <c r="X24" s="187">
        <v>1825</v>
      </c>
      <c r="Y24" s="74"/>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row>
    <row r="25" spans="1:48" ht="16.5" customHeight="1" x14ac:dyDescent="0.25">
      <c r="J25" s="71"/>
      <c r="K25" s="71"/>
      <c r="L25" s="71"/>
      <c r="M25" s="71"/>
      <c r="N25" s="71"/>
      <c r="O25" s="71"/>
      <c r="P25" s="71"/>
      <c r="Y25" s="74"/>
      <c r="Z25" s="230"/>
    </row>
    <row r="26" spans="1:48" ht="16.5" customHeight="1" x14ac:dyDescent="0.25">
      <c r="A26" s="312" t="s">
        <v>62</v>
      </c>
      <c r="B26" s="305" t="s">
        <v>321</v>
      </c>
      <c r="C26" s="305"/>
      <c r="D26" s="305"/>
      <c r="E26" s="305"/>
      <c r="F26" s="305"/>
      <c r="G26" s="305"/>
      <c r="H26" s="305"/>
      <c r="I26" s="216"/>
      <c r="J26" s="305" t="s">
        <v>322</v>
      </c>
      <c r="K26" s="305"/>
      <c r="L26" s="305"/>
      <c r="M26" s="305"/>
      <c r="N26" s="305"/>
      <c r="O26" s="305"/>
      <c r="P26" s="305"/>
      <c r="Q26" s="216"/>
      <c r="R26" s="305" t="s">
        <v>323</v>
      </c>
      <c r="S26" s="305"/>
      <c r="T26" s="305"/>
      <c r="U26" s="305"/>
      <c r="V26" s="305"/>
      <c r="W26" s="305"/>
      <c r="X26" s="306"/>
      <c r="Y26" s="74"/>
      <c r="Z26" s="230"/>
    </row>
    <row r="27" spans="1:48" ht="16.5" customHeight="1" x14ac:dyDescent="0.25">
      <c r="A27" s="313"/>
      <c r="B27" s="307">
        <v>2018</v>
      </c>
      <c r="C27" s="307">
        <v>2019</v>
      </c>
      <c r="D27" s="307">
        <v>2020</v>
      </c>
      <c r="E27" s="307">
        <v>2021</v>
      </c>
      <c r="F27" s="307">
        <v>2022</v>
      </c>
      <c r="G27" s="307" t="s">
        <v>393</v>
      </c>
      <c r="H27" s="307" t="s">
        <v>394</v>
      </c>
      <c r="I27" s="26"/>
      <c r="J27" s="307">
        <v>2018</v>
      </c>
      <c r="K27" s="307">
        <v>2019</v>
      </c>
      <c r="L27" s="307">
        <v>2020</v>
      </c>
      <c r="M27" s="307">
        <v>2021</v>
      </c>
      <c r="N27" s="307">
        <v>2022</v>
      </c>
      <c r="O27" s="307" t="s">
        <v>393</v>
      </c>
      <c r="P27" s="307" t="s">
        <v>394</v>
      </c>
      <c r="Q27" s="26"/>
      <c r="R27" s="307">
        <v>2018</v>
      </c>
      <c r="S27" s="307">
        <v>2019</v>
      </c>
      <c r="T27" s="307">
        <v>2020</v>
      </c>
      <c r="U27" s="307">
        <v>2021</v>
      </c>
      <c r="V27" s="307">
        <v>2022</v>
      </c>
      <c r="W27" s="307" t="s">
        <v>393</v>
      </c>
      <c r="X27" s="309" t="s">
        <v>394</v>
      </c>
      <c r="Y27" s="74"/>
      <c r="Z27" s="230"/>
    </row>
    <row r="28" spans="1:48" ht="16.5" customHeight="1" x14ac:dyDescent="0.25">
      <c r="A28" s="314"/>
      <c r="B28" s="308"/>
      <c r="C28" s="308"/>
      <c r="D28" s="308"/>
      <c r="E28" s="308"/>
      <c r="F28" s="308"/>
      <c r="G28" s="308"/>
      <c r="H28" s="308"/>
      <c r="I28" s="46"/>
      <c r="J28" s="308"/>
      <c r="K28" s="308"/>
      <c r="L28" s="308"/>
      <c r="M28" s="308"/>
      <c r="N28" s="308"/>
      <c r="O28" s="308"/>
      <c r="P28" s="308"/>
      <c r="Q28" s="46"/>
      <c r="R28" s="308"/>
      <c r="S28" s="308"/>
      <c r="T28" s="308"/>
      <c r="U28" s="308"/>
      <c r="V28" s="308"/>
      <c r="W28" s="308"/>
      <c r="X28" s="310"/>
      <c r="Y28" s="74"/>
      <c r="Z28" s="230"/>
    </row>
    <row r="29" spans="1:48" ht="16.5" customHeight="1" x14ac:dyDescent="0.25">
      <c r="A29" s="68" t="s">
        <v>63</v>
      </c>
      <c r="B29" s="69">
        <v>1551.5670870534311</v>
      </c>
      <c r="C29" s="69">
        <v>952.53729976903742</v>
      </c>
      <c r="D29" s="69">
        <v>1647.1825031636963</v>
      </c>
      <c r="E29" s="69">
        <v>1589.4559415194908</v>
      </c>
      <c r="F29" s="69">
        <v>1502.4951252823353</v>
      </c>
      <c r="G29" s="69">
        <v>607.74655589564202</v>
      </c>
      <c r="H29" s="69">
        <v>1252.6910816108141</v>
      </c>
      <c r="I29" s="169"/>
      <c r="J29" s="69">
        <v>1392.5747069130987</v>
      </c>
      <c r="K29" s="69">
        <v>779.52742901635361</v>
      </c>
      <c r="L29" s="69">
        <v>1370.9926878976428</v>
      </c>
      <c r="M29" s="69">
        <v>1123.7884382853101</v>
      </c>
      <c r="N29" s="69">
        <v>1124.7524694722586</v>
      </c>
      <c r="O29" s="69">
        <v>597.74249736238039</v>
      </c>
      <c r="P29" s="69">
        <v>1252.6910816108141</v>
      </c>
      <c r="Q29" s="169"/>
      <c r="R29" s="69">
        <v>158.99238014033239</v>
      </c>
      <c r="S29" s="69">
        <v>173.00987075268378</v>
      </c>
      <c r="T29" s="69">
        <v>276.18981526605353</v>
      </c>
      <c r="U29" s="69">
        <v>465.66750323418074</v>
      </c>
      <c r="V29" s="69">
        <v>377.74265581007671</v>
      </c>
      <c r="W29" s="69">
        <v>10.004058533261597</v>
      </c>
      <c r="X29" s="70">
        <v>0</v>
      </c>
      <c r="Y29" s="74"/>
      <c r="Z29" s="230"/>
    </row>
    <row r="30" spans="1:48" ht="16.5" customHeight="1" x14ac:dyDescent="0.25">
      <c r="A30" s="66" t="s">
        <v>64</v>
      </c>
      <c r="B30" s="169">
        <v>1980.2702252620084</v>
      </c>
      <c r="C30" s="169">
        <v>896.50569390027044</v>
      </c>
      <c r="D30" s="169">
        <v>1331.4670253849938</v>
      </c>
      <c r="E30" s="169">
        <v>2602.5596031153518</v>
      </c>
      <c r="F30" s="169">
        <v>1214.3453752281889</v>
      </c>
      <c r="G30" s="169">
        <v>1107.5381314677161</v>
      </c>
      <c r="H30" s="169">
        <v>515.26304946593632</v>
      </c>
      <c r="I30" s="169"/>
      <c r="J30" s="169">
        <v>1542.0741209601465</v>
      </c>
      <c r="K30" s="169">
        <v>776.57839712852376</v>
      </c>
      <c r="L30" s="169">
        <v>459.29339651142254</v>
      </c>
      <c r="M30" s="169">
        <v>585.92397447472729</v>
      </c>
      <c r="N30" s="169">
        <v>605.0318058395851</v>
      </c>
      <c r="O30" s="169">
        <v>811.66151872904823</v>
      </c>
      <c r="P30" s="169">
        <v>465.96973180919315</v>
      </c>
      <c r="Q30" s="169"/>
      <c r="R30" s="169">
        <v>438.19610430186191</v>
      </c>
      <c r="S30" s="169">
        <v>119.9272967717467</v>
      </c>
      <c r="T30" s="169">
        <v>872.17362887357126</v>
      </c>
      <c r="U30" s="169">
        <v>2016.6356286406246</v>
      </c>
      <c r="V30" s="169">
        <v>609.31356938860381</v>
      </c>
      <c r="W30" s="169">
        <v>295.87661273866786</v>
      </c>
      <c r="X30" s="179">
        <v>49.29331765674317</v>
      </c>
      <c r="Y30" s="74"/>
      <c r="Z30" s="230"/>
    </row>
    <row r="31" spans="1:48" ht="16.5" customHeight="1" x14ac:dyDescent="0.25">
      <c r="A31" s="68" t="s">
        <v>65</v>
      </c>
      <c r="B31" s="69">
        <v>3005.5401671810996</v>
      </c>
      <c r="C31" s="69">
        <v>6416.2873192017187</v>
      </c>
      <c r="D31" s="69">
        <v>9074.1884407010584</v>
      </c>
      <c r="E31" s="69">
        <v>14209.377143445885</v>
      </c>
      <c r="F31" s="69">
        <v>2830.5322386271259</v>
      </c>
      <c r="G31" s="69">
        <v>5816.5743565077973</v>
      </c>
      <c r="H31" s="69">
        <v>2273.1712024042426</v>
      </c>
      <c r="I31" s="169"/>
      <c r="J31" s="69">
        <v>527.4418271164825</v>
      </c>
      <c r="K31" s="69">
        <v>1060.0786626118988</v>
      </c>
      <c r="L31" s="69">
        <v>280.89810738630069</v>
      </c>
      <c r="M31" s="69">
        <v>635.92436253270057</v>
      </c>
      <c r="N31" s="69">
        <v>299.45720530555536</v>
      </c>
      <c r="O31" s="69">
        <v>554.67822276137701</v>
      </c>
      <c r="P31" s="69">
        <v>104.00890025572808</v>
      </c>
      <c r="Q31" s="169"/>
      <c r="R31" s="69">
        <v>2478.0983400646173</v>
      </c>
      <c r="S31" s="69">
        <v>5356.2086565898198</v>
      </c>
      <c r="T31" s="69">
        <v>8793.2903333147569</v>
      </c>
      <c r="U31" s="69">
        <v>13573.452780913185</v>
      </c>
      <c r="V31" s="69">
        <v>2531.0750333215706</v>
      </c>
      <c r="W31" s="69">
        <v>5261.8961337464207</v>
      </c>
      <c r="X31" s="70">
        <v>2169.1623021485148</v>
      </c>
      <c r="Y31" s="74"/>
      <c r="Z31" s="230"/>
    </row>
    <row r="32" spans="1:48" ht="16.5" customHeight="1" x14ac:dyDescent="0.25">
      <c r="A32" s="66" t="s">
        <v>66</v>
      </c>
      <c r="B32" s="169">
        <v>17370.568814907361</v>
      </c>
      <c r="C32" s="169">
        <v>26158.728743872951</v>
      </c>
      <c r="D32" s="169">
        <v>25274.212065226508</v>
      </c>
      <c r="E32" s="169">
        <v>16688.290236681427</v>
      </c>
      <c r="F32" s="169">
        <v>12904.992377424989</v>
      </c>
      <c r="G32" s="169">
        <v>14468.966112811542</v>
      </c>
      <c r="H32" s="169">
        <v>15891.879711291585</v>
      </c>
      <c r="I32" s="169"/>
      <c r="J32" s="169">
        <v>215.12126905779826</v>
      </c>
      <c r="K32" s="169">
        <v>1047.9188211277469</v>
      </c>
      <c r="L32" s="169">
        <v>569.10356411421651</v>
      </c>
      <c r="M32" s="169">
        <v>260.51038436662668</v>
      </c>
      <c r="N32" s="169">
        <v>201.89808522018745</v>
      </c>
      <c r="O32" s="169">
        <v>627.93379749143094</v>
      </c>
      <c r="P32" s="169">
        <v>138.02128943888087</v>
      </c>
      <c r="Q32" s="169"/>
      <c r="R32" s="169">
        <v>17155.447545849562</v>
      </c>
      <c r="S32" s="169">
        <v>25110.809922745204</v>
      </c>
      <c r="T32" s="169">
        <v>24705.108501112292</v>
      </c>
      <c r="U32" s="169">
        <v>16427.779852314801</v>
      </c>
      <c r="V32" s="169">
        <v>12703.094292204802</v>
      </c>
      <c r="W32" s="169">
        <v>13841.032315320112</v>
      </c>
      <c r="X32" s="179">
        <v>15753.858421852705</v>
      </c>
      <c r="Y32" s="74"/>
      <c r="Z32" s="230"/>
    </row>
    <row r="33" spans="1:48" ht="16.5" customHeight="1" x14ac:dyDescent="0.25">
      <c r="A33" s="68" t="s">
        <v>67</v>
      </c>
      <c r="B33" s="69">
        <v>7413.5427252934578</v>
      </c>
      <c r="C33" s="69">
        <v>9459.4719651036685</v>
      </c>
      <c r="D33" s="69">
        <v>11312.456534247385</v>
      </c>
      <c r="E33" s="69">
        <v>8168.6468462532412</v>
      </c>
      <c r="F33" s="69">
        <v>7309.5946799449812</v>
      </c>
      <c r="G33" s="69">
        <v>8391.5005538551231</v>
      </c>
      <c r="H33" s="69">
        <v>17514.448131271536</v>
      </c>
      <c r="I33" s="169"/>
      <c r="J33" s="69">
        <v>113.48140340204954</v>
      </c>
      <c r="K33" s="69">
        <v>631.12231431446344</v>
      </c>
      <c r="L33" s="69">
        <v>429.33426384819325</v>
      </c>
      <c r="M33" s="69">
        <v>448.21081535095016</v>
      </c>
      <c r="N33" s="69">
        <v>449.87851083358981</v>
      </c>
      <c r="O33" s="69">
        <v>523.30048005803144</v>
      </c>
      <c r="P33" s="69">
        <v>992.39278839261613</v>
      </c>
      <c r="Q33" s="169"/>
      <c r="R33" s="69">
        <v>7300.0613218914086</v>
      </c>
      <c r="S33" s="69">
        <v>8828.349650789205</v>
      </c>
      <c r="T33" s="69">
        <v>10883.122270399192</v>
      </c>
      <c r="U33" s="69">
        <v>7720.4360309022913</v>
      </c>
      <c r="V33" s="69">
        <v>6859.7161691113915</v>
      </c>
      <c r="W33" s="69">
        <v>7868.2000737970911</v>
      </c>
      <c r="X33" s="70">
        <v>16522.055342878921</v>
      </c>
      <c r="Y33" s="74"/>
      <c r="Z33" s="230"/>
    </row>
    <row r="34" spans="1:48" ht="16.5" customHeight="1" x14ac:dyDescent="0.25">
      <c r="A34" s="66" t="s">
        <v>68</v>
      </c>
      <c r="B34" s="169">
        <v>3976.9409803026433</v>
      </c>
      <c r="C34" s="169">
        <v>2589.3089781523531</v>
      </c>
      <c r="D34" s="169">
        <v>2962.2354825583589</v>
      </c>
      <c r="E34" s="169">
        <v>3804.1244773506005</v>
      </c>
      <c r="F34" s="169">
        <v>4656.4607568273805</v>
      </c>
      <c r="G34" s="169">
        <v>3898.3742894621773</v>
      </c>
      <c r="H34" s="169">
        <v>3604.8991895458789</v>
      </c>
      <c r="I34" s="169"/>
      <c r="J34" s="169">
        <v>34.537818426710729</v>
      </c>
      <c r="K34" s="169">
        <v>91.754212136678987</v>
      </c>
      <c r="L34" s="169">
        <v>149.68570320293477</v>
      </c>
      <c r="M34" s="169">
        <v>0</v>
      </c>
      <c r="N34" s="169">
        <v>168.14191336807011</v>
      </c>
      <c r="O34" s="169">
        <v>220.90787640285672</v>
      </c>
      <c r="P34" s="169">
        <v>679.21262399226418</v>
      </c>
      <c r="Q34" s="169"/>
      <c r="R34" s="169">
        <v>3942.4031618759327</v>
      </c>
      <c r="S34" s="169">
        <v>2497.554766015674</v>
      </c>
      <c r="T34" s="169">
        <v>2812.5497793554241</v>
      </c>
      <c r="U34" s="169">
        <v>3804.1244773506005</v>
      </c>
      <c r="V34" s="169">
        <v>4488.3188434593103</v>
      </c>
      <c r="W34" s="169">
        <v>3677.4664130593205</v>
      </c>
      <c r="X34" s="179">
        <v>2925.6865655536149</v>
      </c>
      <c r="Y34" s="74"/>
      <c r="Z34" s="230"/>
    </row>
    <row r="35" spans="1:48" ht="16.5" customHeight="1" x14ac:dyDescent="0.25">
      <c r="A35" s="68" t="s">
        <v>69</v>
      </c>
      <c r="B35" s="69">
        <v>4302.3200000000006</v>
      </c>
      <c r="C35" s="69">
        <v>7238.9043008162989</v>
      </c>
      <c r="D35" s="69">
        <v>3665.2867274615464</v>
      </c>
      <c r="E35" s="69">
        <v>5795.7383730753118</v>
      </c>
      <c r="F35" s="69">
        <v>1713.9463422102058</v>
      </c>
      <c r="G35" s="69">
        <v>4616.5966712193886</v>
      </c>
      <c r="H35" s="69">
        <v>4162.8706728982988</v>
      </c>
      <c r="I35" s="169"/>
      <c r="J35" s="69">
        <v>344.04</v>
      </c>
      <c r="K35" s="69">
        <v>23.264854149749482</v>
      </c>
      <c r="L35" s="69">
        <v>0</v>
      </c>
      <c r="M35" s="69">
        <v>3.3997186559332411</v>
      </c>
      <c r="N35" s="69">
        <v>34.615847807657701</v>
      </c>
      <c r="O35" s="69">
        <v>110.90622887249262</v>
      </c>
      <c r="P35" s="69">
        <v>0</v>
      </c>
      <c r="Q35" s="169"/>
      <c r="R35" s="69">
        <v>3958.28</v>
      </c>
      <c r="S35" s="69">
        <v>7215.6394466665497</v>
      </c>
      <c r="T35" s="69">
        <v>3665.2867274615464</v>
      </c>
      <c r="U35" s="69">
        <v>5792.3386544193781</v>
      </c>
      <c r="V35" s="69">
        <v>1679.3304944025481</v>
      </c>
      <c r="W35" s="69">
        <v>4505.6904423468959</v>
      </c>
      <c r="X35" s="70">
        <v>4162.8706728982988</v>
      </c>
      <c r="Y35" s="74"/>
      <c r="Z35" s="230"/>
    </row>
    <row r="36" spans="1:48" ht="16.5" customHeight="1" x14ac:dyDescent="0.25">
      <c r="A36" s="66" t="s">
        <v>70</v>
      </c>
      <c r="B36" s="169">
        <v>3487.85</v>
      </c>
      <c r="C36" s="169">
        <v>6287.861026972806</v>
      </c>
      <c r="D36" s="169">
        <v>7229.890412155014</v>
      </c>
      <c r="E36" s="169">
        <v>3621.5927859911867</v>
      </c>
      <c r="F36" s="169">
        <v>4861.8083959798178</v>
      </c>
      <c r="G36" s="169">
        <v>5720.5437220087033</v>
      </c>
      <c r="H36" s="169">
        <v>3304.3158027683844</v>
      </c>
      <c r="I36" s="169"/>
      <c r="J36" s="169">
        <v>400</v>
      </c>
      <c r="K36" s="169">
        <v>69.894411608689424</v>
      </c>
      <c r="L36" s="169">
        <v>79.994472355211983</v>
      </c>
      <c r="M36" s="169">
        <v>2.549950562566845</v>
      </c>
      <c r="N36" s="169">
        <v>0</v>
      </c>
      <c r="O36" s="169">
        <v>292.22638164961768</v>
      </c>
      <c r="P36" s="169">
        <v>175.37434932295119</v>
      </c>
      <c r="Q36" s="169"/>
      <c r="R36" s="169">
        <v>3087.85</v>
      </c>
      <c r="S36" s="169">
        <v>6217.9666153641165</v>
      </c>
      <c r="T36" s="169">
        <v>7149.8959397998024</v>
      </c>
      <c r="U36" s="169">
        <v>3619.04283542862</v>
      </c>
      <c r="V36" s="169">
        <v>4861.8083959798178</v>
      </c>
      <c r="W36" s="169">
        <v>5428.3173403590854</v>
      </c>
      <c r="X36" s="179">
        <v>3128.9414534454331</v>
      </c>
      <c r="Y36" s="74"/>
      <c r="Z36" s="230"/>
    </row>
    <row r="37" spans="1:48" ht="16.5" customHeight="1" x14ac:dyDescent="0.25">
      <c r="A37" s="68" t="s">
        <v>71</v>
      </c>
      <c r="B37" s="69">
        <v>20767.3</v>
      </c>
      <c r="C37" s="69">
        <v>22330.355881625357</v>
      </c>
      <c r="D37" s="69">
        <v>22024.02813229174</v>
      </c>
      <c r="E37" s="69">
        <v>15059.230458153448</v>
      </c>
      <c r="F37" s="69">
        <v>15733.352170323578</v>
      </c>
      <c r="G37" s="69">
        <v>13357.259790998318</v>
      </c>
      <c r="H37" s="69">
        <v>12636.131075533718</v>
      </c>
      <c r="I37" s="169"/>
      <c r="J37" s="69">
        <v>88</v>
      </c>
      <c r="K37" s="69">
        <v>352.46753282667663</v>
      </c>
      <c r="L37" s="69">
        <v>92.993574112933942</v>
      </c>
      <c r="M37" s="69">
        <v>0</v>
      </c>
      <c r="N37" s="69">
        <v>372.53128586601764</v>
      </c>
      <c r="O37" s="69">
        <v>327.69480328260528</v>
      </c>
      <c r="P37" s="69">
        <v>192.42463328490473</v>
      </c>
      <c r="Q37" s="169"/>
      <c r="R37" s="69">
        <v>20679.3</v>
      </c>
      <c r="S37" s="69">
        <v>21977.888348798682</v>
      </c>
      <c r="T37" s="69">
        <v>21931.034558178806</v>
      </c>
      <c r="U37" s="69">
        <v>15059.230458153448</v>
      </c>
      <c r="V37" s="69">
        <v>15360.82088445756</v>
      </c>
      <c r="W37" s="69">
        <v>13029.564987715712</v>
      </c>
      <c r="X37" s="70">
        <v>12443.706442248813</v>
      </c>
      <c r="Y37" s="74"/>
      <c r="Z37" s="230"/>
    </row>
    <row r="38" spans="1:48" ht="16.5" customHeight="1" x14ac:dyDescent="0.25">
      <c r="A38" s="66" t="s">
        <v>72</v>
      </c>
      <c r="B38" s="169">
        <v>2096.5699999999997</v>
      </c>
      <c r="C38" s="169">
        <v>2255.0034017311468</v>
      </c>
      <c r="D38" s="169">
        <v>7223.0108875324668</v>
      </c>
      <c r="E38" s="169">
        <v>2662.8608773786405</v>
      </c>
      <c r="F38" s="169">
        <v>8054.3561886830685</v>
      </c>
      <c r="G38" s="169">
        <v>5060.1735857446874</v>
      </c>
      <c r="H38" s="169">
        <v>11077.384372712515</v>
      </c>
      <c r="I38" s="169"/>
      <c r="J38" s="169">
        <v>230</v>
      </c>
      <c r="K38" s="169">
        <v>274.58518846270846</v>
      </c>
      <c r="L38" s="169">
        <v>398.18248545711202</v>
      </c>
      <c r="M38" s="169">
        <v>77.344753683049191</v>
      </c>
      <c r="N38" s="169">
        <v>281.02572592046158</v>
      </c>
      <c r="O38" s="169">
        <v>177.83038465203441</v>
      </c>
      <c r="P38" s="169">
        <v>214.34642695027367</v>
      </c>
      <c r="Q38" s="169"/>
      <c r="R38" s="169">
        <v>1866.57</v>
      </c>
      <c r="S38" s="169">
        <v>1980.4182132684384</v>
      </c>
      <c r="T38" s="169">
        <v>6824.8284020753545</v>
      </c>
      <c r="U38" s="169">
        <v>2585.5161236955914</v>
      </c>
      <c r="V38" s="169">
        <v>7773.3304627626067</v>
      </c>
      <c r="W38" s="169">
        <v>4882.3432010926526</v>
      </c>
      <c r="X38" s="179">
        <v>10863.037945762242</v>
      </c>
      <c r="Y38" s="74"/>
      <c r="Z38" s="230"/>
    </row>
    <row r="39" spans="1:48" ht="16.5" customHeight="1" x14ac:dyDescent="0.25">
      <c r="A39" s="68" t="s">
        <v>73</v>
      </c>
      <c r="B39" s="69">
        <v>471</v>
      </c>
      <c r="C39" s="69">
        <v>584.08762798192924</v>
      </c>
      <c r="D39" s="69">
        <v>1771.3276006705034</v>
      </c>
      <c r="E39" s="69">
        <v>373.97343952971653</v>
      </c>
      <c r="F39" s="69">
        <v>1242.2635423551374</v>
      </c>
      <c r="G39" s="69">
        <v>902.13953562239953</v>
      </c>
      <c r="H39" s="69">
        <v>1445.7471637407821</v>
      </c>
      <c r="I39" s="169"/>
      <c r="J39" s="69">
        <v>370</v>
      </c>
      <c r="K39" s="69">
        <v>463.37997913372266</v>
      </c>
      <c r="L39" s="69">
        <v>801.80459503437862</v>
      </c>
      <c r="M39" s="69">
        <v>272.09818023580476</v>
      </c>
      <c r="N39" s="69">
        <v>412.7632961603835</v>
      </c>
      <c r="O39" s="69">
        <v>379.84822552522081</v>
      </c>
      <c r="P39" s="69">
        <v>575.93910619597852</v>
      </c>
      <c r="Q39" s="169"/>
      <c r="R39" s="69">
        <v>101</v>
      </c>
      <c r="S39" s="69">
        <v>120.70764884820665</v>
      </c>
      <c r="T39" s="69">
        <v>969.52300563612482</v>
      </c>
      <c r="U39" s="69">
        <v>101.87525929391178</v>
      </c>
      <c r="V39" s="69">
        <v>829.5002461947538</v>
      </c>
      <c r="W39" s="69">
        <v>522.29131009717867</v>
      </c>
      <c r="X39" s="70">
        <v>869.80805754480366</v>
      </c>
      <c r="Y39" s="74"/>
      <c r="Z39" s="230"/>
    </row>
    <row r="40" spans="1:48" ht="16.5" customHeight="1" x14ac:dyDescent="0.25">
      <c r="A40" s="66" t="s">
        <v>74</v>
      </c>
      <c r="B40" s="169">
        <v>1293.56</v>
      </c>
      <c r="C40" s="169">
        <v>1020.8877608724619</v>
      </c>
      <c r="D40" s="169">
        <v>1501.5862398887286</v>
      </c>
      <c r="E40" s="169">
        <v>1359.9034164716963</v>
      </c>
      <c r="F40" s="169">
        <v>821.22457995819218</v>
      </c>
      <c r="G40" s="169">
        <v>1796.2866944065051</v>
      </c>
      <c r="H40" s="169">
        <v>1107.2941555863001</v>
      </c>
      <c r="I40" s="169"/>
      <c r="J40" s="169">
        <v>1160.56</v>
      </c>
      <c r="K40" s="169">
        <v>622.30988621593838</v>
      </c>
      <c r="L40" s="169">
        <v>690.95225496814351</v>
      </c>
      <c r="M40" s="169">
        <v>1094.7719624073527</v>
      </c>
      <c r="N40" s="169">
        <v>329.68145168817392</v>
      </c>
      <c r="O40" s="169">
        <v>1574.5537320454475</v>
      </c>
      <c r="P40" s="169">
        <v>1107.2941555863001</v>
      </c>
      <c r="Q40" s="169"/>
      <c r="R40" s="169">
        <v>133</v>
      </c>
      <c r="S40" s="169">
        <v>398.57787465652348</v>
      </c>
      <c r="T40" s="169">
        <v>810.63398492058514</v>
      </c>
      <c r="U40" s="169">
        <v>265.1314540643437</v>
      </c>
      <c r="V40" s="169">
        <v>491.54312827001831</v>
      </c>
      <c r="W40" s="169">
        <v>221.73296236105767</v>
      </c>
      <c r="X40" s="179">
        <v>0</v>
      </c>
      <c r="Y40" s="74"/>
      <c r="Z40" s="230"/>
    </row>
    <row r="41" spans="1:48" ht="16.5" customHeight="1" x14ac:dyDescent="0.25">
      <c r="A41" s="77" t="s">
        <v>325</v>
      </c>
      <c r="B41" s="78">
        <v>67717.03</v>
      </c>
      <c r="C41" s="78">
        <v>86189.94</v>
      </c>
      <c r="D41" s="78">
        <v>95016.872051282</v>
      </c>
      <c r="E41" s="78">
        <v>75935.753598965995</v>
      </c>
      <c r="F41" s="78">
        <v>62845.371772845006</v>
      </c>
      <c r="G41" s="78">
        <v>65743.700000000012</v>
      </c>
      <c r="H41" s="78">
        <v>74786.095608830015</v>
      </c>
      <c r="I41" s="82"/>
      <c r="J41" s="78">
        <v>6417.8311458762855</v>
      </c>
      <c r="K41" s="78">
        <v>6192.8816887331504</v>
      </c>
      <c r="L41" s="78">
        <v>5323.2351048884902</v>
      </c>
      <c r="M41" s="78">
        <v>4504.5225405550209</v>
      </c>
      <c r="N41" s="78">
        <v>4279.7775974819406</v>
      </c>
      <c r="O41" s="78">
        <v>6199.2841488325439</v>
      </c>
      <c r="P41" s="78">
        <v>5897.6750868399049</v>
      </c>
      <c r="Q41" s="82"/>
      <c r="R41" s="78">
        <v>61299.198854123715</v>
      </c>
      <c r="S41" s="78">
        <v>79997.058311266854</v>
      </c>
      <c r="T41" s="78">
        <v>89693.636946393497</v>
      </c>
      <c r="U41" s="78">
        <v>71431.23105841098</v>
      </c>
      <c r="V41" s="78">
        <v>58565.594175363054</v>
      </c>
      <c r="W41" s="78">
        <v>59544.415851167454</v>
      </c>
      <c r="X41" s="187">
        <v>68888.42052199009</v>
      </c>
      <c r="Y41" s="74"/>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row>
    <row r="42" spans="1:48" ht="16.5" customHeight="1" x14ac:dyDescent="0.25">
      <c r="J42" s="71"/>
      <c r="K42" s="71"/>
      <c r="L42" s="71"/>
      <c r="M42" s="71"/>
      <c r="N42" s="71"/>
      <c r="O42" s="71"/>
      <c r="P42" s="71"/>
      <c r="Y42" s="74"/>
      <c r="Z42" s="230"/>
    </row>
    <row r="43" spans="1:48" ht="16.5" customHeight="1" x14ac:dyDescent="0.25">
      <c r="A43" s="312" t="s">
        <v>62</v>
      </c>
      <c r="B43" s="305" t="s">
        <v>326</v>
      </c>
      <c r="C43" s="305"/>
      <c r="D43" s="305"/>
      <c r="E43" s="305"/>
      <c r="F43" s="305"/>
      <c r="G43" s="305"/>
      <c r="H43" s="305"/>
      <c r="I43" s="216"/>
      <c r="J43" s="305" t="s">
        <v>373</v>
      </c>
      <c r="K43" s="305"/>
      <c r="L43" s="305"/>
      <c r="M43" s="305"/>
      <c r="N43" s="305"/>
      <c r="O43" s="305"/>
      <c r="P43" s="305"/>
      <c r="Q43" s="216"/>
      <c r="R43" s="305" t="s">
        <v>327</v>
      </c>
      <c r="S43" s="305"/>
      <c r="T43" s="305"/>
      <c r="U43" s="305"/>
      <c r="V43" s="305"/>
      <c r="W43" s="305"/>
      <c r="X43" s="306"/>
      <c r="Y43" s="74"/>
      <c r="Z43" s="230"/>
    </row>
    <row r="44" spans="1:48" ht="16.5" customHeight="1" x14ac:dyDescent="0.25">
      <c r="A44" s="313"/>
      <c r="B44" s="307">
        <v>2018</v>
      </c>
      <c r="C44" s="307">
        <v>2019</v>
      </c>
      <c r="D44" s="307">
        <v>2020</v>
      </c>
      <c r="E44" s="307">
        <v>2021</v>
      </c>
      <c r="F44" s="307">
        <v>2022</v>
      </c>
      <c r="G44" s="307" t="s">
        <v>393</v>
      </c>
      <c r="H44" s="307" t="s">
        <v>394</v>
      </c>
      <c r="I44" s="26"/>
      <c r="J44" s="307">
        <v>2018</v>
      </c>
      <c r="K44" s="307">
        <v>2019</v>
      </c>
      <c r="L44" s="307">
        <v>2020</v>
      </c>
      <c r="M44" s="307">
        <v>2021</v>
      </c>
      <c r="N44" s="307">
        <v>2022</v>
      </c>
      <c r="O44" s="307" t="s">
        <v>393</v>
      </c>
      <c r="P44" s="307" t="s">
        <v>394</v>
      </c>
      <c r="Q44" s="26"/>
      <c r="R44" s="307">
        <v>2018</v>
      </c>
      <c r="S44" s="307">
        <v>2019</v>
      </c>
      <c r="T44" s="307">
        <v>2020</v>
      </c>
      <c r="U44" s="307">
        <v>2021</v>
      </c>
      <c r="V44" s="307">
        <v>2022</v>
      </c>
      <c r="W44" s="307" t="s">
        <v>393</v>
      </c>
      <c r="X44" s="309" t="s">
        <v>394</v>
      </c>
      <c r="Y44" s="74"/>
      <c r="Z44" s="230"/>
    </row>
    <row r="45" spans="1:48" ht="16.5" customHeight="1" x14ac:dyDescent="0.25">
      <c r="A45" s="314"/>
      <c r="B45" s="308"/>
      <c r="C45" s="308"/>
      <c r="D45" s="308"/>
      <c r="E45" s="308"/>
      <c r="F45" s="308"/>
      <c r="G45" s="308"/>
      <c r="H45" s="308"/>
      <c r="I45" s="46"/>
      <c r="J45" s="308"/>
      <c r="K45" s="308"/>
      <c r="L45" s="308"/>
      <c r="M45" s="308"/>
      <c r="N45" s="308"/>
      <c r="O45" s="308"/>
      <c r="P45" s="308"/>
      <c r="Q45" s="46"/>
      <c r="R45" s="308"/>
      <c r="S45" s="308"/>
      <c r="T45" s="308"/>
      <c r="U45" s="308"/>
      <c r="V45" s="308"/>
      <c r="W45" s="308"/>
      <c r="X45" s="310"/>
      <c r="Y45" s="74"/>
      <c r="Z45" s="230"/>
    </row>
    <row r="46" spans="1:48" ht="16.5" customHeight="1" x14ac:dyDescent="0.25">
      <c r="A46" s="68" t="s">
        <v>63</v>
      </c>
      <c r="B46" s="69">
        <v>111</v>
      </c>
      <c r="C46" s="69">
        <v>172.99009968888416</v>
      </c>
      <c r="D46" s="69">
        <v>277.82</v>
      </c>
      <c r="E46" s="69">
        <v>116.73966005895777</v>
      </c>
      <c r="F46" s="69">
        <v>347</v>
      </c>
      <c r="G46" s="69">
        <v>1077.9605340713974</v>
      </c>
      <c r="H46" s="69">
        <v>0</v>
      </c>
      <c r="I46" s="169"/>
      <c r="J46" s="69">
        <v>111</v>
      </c>
      <c r="K46" s="69">
        <v>172.99009968888416</v>
      </c>
      <c r="L46" s="69">
        <v>277.82</v>
      </c>
      <c r="M46" s="69">
        <v>116.73966005895777</v>
      </c>
      <c r="N46" s="69">
        <v>221.43993305052956</v>
      </c>
      <c r="O46" s="69">
        <v>1059.9611930572182</v>
      </c>
      <c r="P46" s="69">
        <v>0</v>
      </c>
      <c r="Q46" s="169"/>
      <c r="R46" s="69">
        <v>0</v>
      </c>
      <c r="S46" s="69">
        <v>0</v>
      </c>
      <c r="T46" s="69">
        <v>0</v>
      </c>
      <c r="U46" s="69">
        <v>0</v>
      </c>
      <c r="V46" s="69">
        <v>125.56006694947047</v>
      </c>
      <c r="W46" s="69">
        <v>17.999341014179176</v>
      </c>
      <c r="X46" s="70">
        <v>0</v>
      </c>
      <c r="Y46" s="74"/>
      <c r="Z46" s="230"/>
    </row>
    <row r="47" spans="1:48" ht="16.5" customHeight="1" x14ac:dyDescent="0.25">
      <c r="A47" s="66" t="s">
        <v>64</v>
      </c>
      <c r="B47" s="169">
        <v>456.5</v>
      </c>
      <c r="C47" s="169">
        <v>1161.9335019565515</v>
      </c>
      <c r="D47" s="169">
        <v>1146.17</v>
      </c>
      <c r="E47" s="169">
        <v>1188.3498729078522</v>
      </c>
      <c r="F47" s="169">
        <v>937</v>
      </c>
      <c r="G47" s="169">
        <v>1964.9280607145604</v>
      </c>
      <c r="H47" s="169">
        <v>819.79710455363738</v>
      </c>
      <c r="I47" s="169"/>
      <c r="J47" s="169">
        <v>145</v>
      </c>
      <c r="K47" s="169">
        <v>151.99130146075373</v>
      </c>
      <c r="L47" s="169">
        <v>295.07</v>
      </c>
      <c r="M47" s="169">
        <v>412.25409282733551</v>
      </c>
      <c r="N47" s="169">
        <v>664.79648085705753</v>
      </c>
      <c r="O47" s="169">
        <v>507.98140195572347</v>
      </c>
      <c r="P47" s="169">
        <v>588.85778438743455</v>
      </c>
      <c r="Q47" s="169"/>
      <c r="R47" s="169">
        <v>311.5</v>
      </c>
      <c r="S47" s="169">
        <v>1009.9422004957977</v>
      </c>
      <c r="T47" s="169">
        <v>851.1</v>
      </c>
      <c r="U47" s="169">
        <v>776.09578008051665</v>
      </c>
      <c r="V47" s="169">
        <v>272.20351914294247</v>
      </c>
      <c r="W47" s="169">
        <v>1456.946658758837</v>
      </c>
      <c r="X47" s="179">
        <v>230.93932016620286</v>
      </c>
      <c r="Y47" s="74"/>
      <c r="Z47" s="230"/>
    </row>
    <row r="48" spans="1:48" ht="16.5" customHeight="1" x14ac:dyDescent="0.25">
      <c r="A48" s="68" t="s">
        <v>65</v>
      </c>
      <c r="B48" s="69">
        <v>40763.550000000003</v>
      </c>
      <c r="C48" s="69">
        <v>28246.583433708314</v>
      </c>
      <c r="D48" s="69">
        <v>49403.649999999994</v>
      </c>
      <c r="E48" s="69">
        <v>69525.950876651594</v>
      </c>
      <c r="F48" s="69">
        <v>43862</v>
      </c>
      <c r="G48" s="69">
        <v>61341.754176322633</v>
      </c>
      <c r="H48" s="69">
        <v>77172.434387478148</v>
      </c>
      <c r="I48" s="169"/>
      <c r="J48" s="69">
        <v>3285</v>
      </c>
      <c r="K48" s="69">
        <v>2082.880795675987</v>
      </c>
      <c r="L48" s="69">
        <v>4093.52</v>
      </c>
      <c r="M48" s="69">
        <v>4001.0513991223334</v>
      </c>
      <c r="N48" s="69">
        <v>4602.3616057423633</v>
      </c>
      <c r="O48" s="69">
        <v>3829.7785154775156</v>
      </c>
      <c r="P48" s="69">
        <v>4925.6593315968448</v>
      </c>
      <c r="Q48" s="169"/>
      <c r="R48" s="69">
        <v>37478.550000000003</v>
      </c>
      <c r="S48" s="69">
        <v>26163.702638032326</v>
      </c>
      <c r="T48" s="69">
        <v>45310.13</v>
      </c>
      <c r="U48" s="69">
        <v>65524.899477529259</v>
      </c>
      <c r="V48" s="69">
        <v>39259.638394257636</v>
      </c>
      <c r="W48" s="69">
        <v>57511.975660845121</v>
      </c>
      <c r="X48" s="70">
        <v>72246.775055881299</v>
      </c>
      <c r="Y48" s="74"/>
      <c r="Z48" s="230"/>
    </row>
    <row r="49" spans="1:48" ht="16.5" customHeight="1" x14ac:dyDescent="0.25">
      <c r="A49" s="66" t="s">
        <v>66</v>
      </c>
      <c r="B49" s="169">
        <v>84023.25</v>
      </c>
      <c r="C49" s="169">
        <v>97091.683393731277</v>
      </c>
      <c r="D49" s="169">
        <v>107666</v>
      </c>
      <c r="E49" s="169">
        <v>119502.49868035309</v>
      </c>
      <c r="F49" s="169">
        <v>127971.99999999999</v>
      </c>
      <c r="G49" s="169">
        <v>134145.08872511872</v>
      </c>
      <c r="H49" s="169">
        <v>132172.67500664102</v>
      </c>
      <c r="I49" s="169"/>
      <c r="J49" s="169">
        <v>4127.5</v>
      </c>
      <c r="K49" s="169">
        <v>5759.4203854511588</v>
      </c>
      <c r="L49" s="169">
        <v>2416.8200000000002</v>
      </c>
      <c r="M49" s="169">
        <v>6467.8890154298406</v>
      </c>
      <c r="N49" s="169">
        <v>6935.3392130127386</v>
      </c>
      <c r="O49" s="169">
        <v>8558.6994121369644</v>
      </c>
      <c r="P49" s="169">
        <v>6176.8496868915909</v>
      </c>
      <c r="Q49" s="169"/>
      <c r="R49" s="169">
        <v>79895.75</v>
      </c>
      <c r="S49" s="169">
        <v>91332.263008280119</v>
      </c>
      <c r="T49" s="169">
        <v>105249.18</v>
      </c>
      <c r="U49" s="169">
        <v>113034.60966492325</v>
      </c>
      <c r="V49" s="169">
        <v>121036.66078698725</v>
      </c>
      <c r="W49" s="169">
        <v>125586.38931298177</v>
      </c>
      <c r="X49" s="179">
        <v>125995.82531974942</v>
      </c>
      <c r="Y49" s="74"/>
      <c r="Z49" s="230"/>
    </row>
    <row r="50" spans="1:48" ht="16.5" customHeight="1" x14ac:dyDescent="0.25">
      <c r="A50" s="68" t="s">
        <v>67</v>
      </c>
      <c r="B50" s="69">
        <v>50240.5</v>
      </c>
      <c r="C50" s="69">
        <v>67285.789200168365</v>
      </c>
      <c r="D50" s="69">
        <v>66014.97</v>
      </c>
      <c r="E50" s="69">
        <v>46761.717165154834</v>
      </c>
      <c r="F50" s="69">
        <v>51918.000000000007</v>
      </c>
      <c r="G50" s="69">
        <v>66120.579215587204</v>
      </c>
      <c r="H50" s="69">
        <v>70230.331455377076</v>
      </c>
      <c r="I50" s="169"/>
      <c r="J50" s="69">
        <v>4767.5</v>
      </c>
      <c r="K50" s="69">
        <v>7321.5809822081492</v>
      </c>
      <c r="L50" s="69">
        <v>3976.96</v>
      </c>
      <c r="M50" s="69">
        <v>4153.211944294876</v>
      </c>
      <c r="N50" s="69">
        <v>3297.9295094925737</v>
      </c>
      <c r="O50" s="69">
        <v>5337.8207192194595</v>
      </c>
      <c r="P50" s="69">
        <v>4132.6094082059326</v>
      </c>
      <c r="Q50" s="169"/>
      <c r="R50" s="69">
        <v>45473</v>
      </c>
      <c r="S50" s="69">
        <v>59964.208217960215</v>
      </c>
      <c r="T50" s="69">
        <v>62038.01</v>
      </c>
      <c r="U50" s="69">
        <v>42608.505220859959</v>
      </c>
      <c r="V50" s="69">
        <v>48620.070490507431</v>
      </c>
      <c r="W50" s="69">
        <v>60782.758496367744</v>
      </c>
      <c r="X50" s="70">
        <v>66097.722047171148</v>
      </c>
      <c r="Y50" s="74"/>
      <c r="Z50" s="230"/>
    </row>
    <row r="51" spans="1:48" ht="16.5" customHeight="1" x14ac:dyDescent="0.25">
      <c r="A51" s="66" t="s">
        <v>68</v>
      </c>
      <c r="B51" s="169">
        <v>13068</v>
      </c>
      <c r="C51" s="169">
        <v>15719.400370746622</v>
      </c>
      <c r="D51" s="169">
        <v>11583.39</v>
      </c>
      <c r="E51" s="169">
        <v>8634.74374487368</v>
      </c>
      <c r="F51" s="169">
        <v>15212</v>
      </c>
      <c r="G51" s="169">
        <v>8486.6892881854819</v>
      </c>
      <c r="H51" s="169">
        <v>22154.922045950123</v>
      </c>
      <c r="I51" s="169"/>
      <c r="J51" s="169">
        <v>4089.9999999999995</v>
      </c>
      <c r="K51" s="169">
        <v>4766.2272263992272</v>
      </c>
      <c r="L51" s="169">
        <v>1795.9499999999998</v>
      </c>
      <c r="M51" s="169">
        <v>1730.1296332138857</v>
      </c>
      <c r="N51" s="169">
        <v>3752.7271364702215</v>
      </c>
      <c r="O51" s="169">
        <v>1657.4393183889993</v>
      </c>
      <c r="P51" s="169">
        <v>6155.2900195642369</v>
      </c>
      <c r="Q51" s="169"/>
      <c r="R51" s="169">
        <v>8978</v>
      </c>
      <c r="S51" s="169">
        <v>10953.173144347395</v>
      </c>
      <c r="T51" s="169">
        <v>9787.44</v>
      </c>
      <c r="U51" s="169">
        <v>6904.6141116597937</v>
      </c>
      <c r="V51" s="169">
        <v>11459.272863529779</v>
      </c>
      <c r="W51" s="169">
        <v>6829.2499697964831</v>
      </c>
      <c r="X51" s="179">
        <v>15999.632026385885</v>
      </c>
      <c r="Y51" s="74"/>
      <c r="Z51" s="230"/>
    </row>
    <row r="52" spans="1:48" ht="16.5" customHeight="1" x14ac:dyDescent="0.25">
      <c r="A52" s="68" t="s">
        <v>69</v>
      </c>
      <c r="B52" s="69">
        <v>3106.910221081188</v>
      </c>
      <c r="C52" s="69">
        <v>3407.5353466729466</v>
      </c>
      <c r="D52" s="69">
        <v>2852.7522993973989</v>
      </c>
      <c r="E52" s="69">
        <v>1398.8066490321871</v>
      </c>
      <c r="F52" s="69">
        <v>2202.2965076309638</v>
      </c>
      <c r="G52" s="69">
        <v>4256.9578944915647</v>
      </c>
      <c r="H52" s="69">
        <v>9591.7000000000007</v>
      </c>
      <c r="I52" s="169"/>
      <c r="J52" s="69">
        <v>1512.0421753072123</v>
      </c>
      <c r="K52" s="69">
        <v>1789.3472780534316</v>
      </c>
      <c r="L52" s="69">
        <v>1618.1871233745637</v>
      </c>
      <c r="M52" s="69">
        <v>1081.9675046554996</v>
      </c>
      <c r="N52" s="69">
        <v>1721.713789106464</v>
      </c>
      <c r="O52" s="69">
        <v>1473.6966624080724</v>
      </c>
      <c r="P52" s="69">
        <v>7558.91</v>
      </c>
      <c r="Q52" s="169"/>
      <c r="R52" s="69">
        <v>1594.8680457739754</v>
      </c>
      <c r="S52" s="69">
        <v>1618.1880686195148</v>
      </c>
      <c r="T52" s="69">
        <v>1234.5651760228354</v>
      </c>
      <c r="U52" s="69">
        <v>316.83914437668761</v>
      </c>
      <c r="V52" s="69">
        <v>480.58271852449997</v>
      </c>
      <c r="W52" s="69">
        <v>2783.2612320834919</v>
      </c>
      <c r="X52" s="70">
        <v>2032.79</v>
      </c>
      <c r="Y52" s="74"/>
      <c r="Z52" s="230"/>
    </row>
    <row r="53" spans="1:48" ht="16.5" customHeight="1" x14ac:dyDescent="0.25">
      <c r="A53" s="66" t="s">
        <v>70</v>
      </c>
      <c r="B53" s="169">
        <v>4716.2257902579677</v>
      </c>
      <c r="C53" s="169">
        <v>8506.9061246532565</v>
      </c>
      <c r="D53" s="169">
        <v>10356.796157854198</v>
      </c>
      <c r="E53" s="169">
        <v>3659.224760599207</v>
      </c>
      <c r="F53" s="169">
        <v>7417.1590127870204</v>
      </c>
      <c r="G53" s="169">
        <v>8500.9463836331433</v>
      </c>
      <c r="H53" s="169">
        <v>6488.95</v>
      </c>
      <c r="I53" s="169"/>
      <c r="J53" s="169">
        <v>2693.077735666609</v>
      </c>
      <c r="K53" s="169">
        <v>2601.6199833955325</v>
      </c>
      <c r="L53" s="169">
        <v>4774.8477187259305</v>
      </c>
      <c r="M53" s="169">
        <v>1388.4918572621843</v>
      </c>
      <c r="N53" s="169">
        <v>1959.7308367019841</v>
      </c>
      <c r="O53" s="169">
        <v>2388.7525659644616</v>
      </c>
      <c r="P53" s="169">
        <v>2289.13</v>
      </c>
      <c r="Q53" s="169"/>
      <c r="R53" s="169">
        <v>2023.1480545913585</v>
      </c>
      <c r="S53" s="169">
        <v>5905.286141257724</v>
      </c>
      <c r="T53" s="169">
        <v>5581.9484391282685</v>
      </c>
      <c r="U53" s="169">
        <v>2270.7329033370224</v>
      </c>
      <c r="V53" s="169">
        <v>5457.4281760850363</v>
      </c>
      <c r="W53" s="169">
        <v>6112.1938176686817</v>
      </c>
      <c r="X53" s="179">
        <v>4199.82</v>
      </c>
      <c r="Y53" s="74"/>
      <c r="Z53" s="230"/>
    </row>
    <row r="54" spans="1:48" ht="16.5" customHeight="1" x14ac:dyDescent="0.25">
      <c r="A54" s="68" t="s">
        <v>71</v>
      </c>
      <c r="B54" s="69">
        <v>5324.8029746911716</v>
      </c>
      <c r="C54" s="69">
        <v>9745.3163588545449</v>
      </c>
      <c r="D54" s="69">
        <v>10822.124597888633</v>
      </c>
      <c r="E54" s="69">
        <v>10191.441895165615</v>
      </c>
      <c r="F54" s="69">
        <v>9355.0202804894816</v>
      </c>
      <c r="G54" s="69">
        <v>10207.919657004382</v>
      </c>
      <c r="H54" s="69">
        <v>7307.3600000000006</v>
      </c>
      <c r="I54" s="169"/>
      <c r="J54" s="69">
        <v>3110.1757571927806</v>
      </c>
      <c r="K54" s="69">
        <v>5792.5166735564071</v>
      </c>
      <c r="L54" s="69">
        <v>6524.5623669068009</v>
      </c>
      <c r="M54" s="69">
        <v>5028.1202193687814</v>
      </c>
      <c r="N54" s="69">
        <v>4869.754936213556</v>
      </c>
      <c r="O54" s="69">
        <v>4774.4476172812983</v>
      </c>
      <c r="P54" s="69">
        <v>4124.6400000000003</v>
      </c>
      <c r="Q54" s="169"/>
      <c r="R54" s="69">
        <v>2214.627217498391</v>
      </c>
      <c r="S54" s="69">
        <v>3952.7996852981378</v>
      </c>
      <c r="T54" s="69">
        <v>4297.5622309818318</v>
      </c>
      <c r="U54" s="69">
        <v>5163.3216757968339</v>
      </c>
      <c r="V54" s="69">
        <v>4485.2653442759256</v>
      </c>
      <c r="W54" s="69">
        <v>5433.4720397230831</v>
      </c>
      <c r="X54" s="70">
        <v>3182.72</v>
      </c>
      <c r="Y54" s="74"/>
      <c r="Z54" s="230"/>
    </row>
    <row r="55" spans="1:48" ht="16.5" customHeight="1" x14ac:dyDescent="0.25">
      <c r="A55" s="66" t="s">
        <v>72</v>
      </c>
      <c r="B55" s="169">
        <v>8861.9723173846469</v>
      </c>
      <c r="C55" s="169">
        <v>10767.870378644029</v>
      </c>
      <c r="D55" s="169">
        <v>10821.626387567396</v>
      </c>
      <c r="E55" s="169">
        <v>8616.1146253483294</v>
      </c>
      <c r="F55" s="169">
        <v>11741.922521655441</v>
      </c>
      <c r="G55" s="169">
        <v>10767.599380184547</v>
      </c>
      <c r="H55" s="169">
        <v>7885.3799999999992</v>
      </c>
      <c r="I55" s="169"/>
      <c r="J55" s="169">
        <v>8060.4316354482326</v>
      </c>
      <c r="K55" s="169">
        <v>9566.8217547306031</v>
      </c>
      <c r="L55" s="169">
        <v>7587.2449821032124</v>
      </c>
      <c r="M55" s="169">
        <v>5908.9971557084591</v>
      </c>
      <c r="N55" s="169">
        <v>9255.1022795897825</v>
      </c>
      <c r="O55" s="169">
        <v>8233.9585531306984</v>
      </c>
      <c r="P55" s="169">
        <v>5301.36</v>
      </c>
      <c r="Q55" s="169"/>
      <c r="R55" s="169">
        <v>801.5406819364149</v>
      </c>
      <c r="S55" s="169">
        <v>1201.0486239134264</v>
      </c>
      <c r="T55" s="169">
        <v>3234.3814054641834</v>
      </c>
      <c r="U55" s="169">
        <v>2707.1174696398707</v>
      </c>
      <c r="V55" s="169">
        <v>2486.8202420656571</v>
      </c>
      <c r="W55" s="169">
        <v>2533.6408270538482</v>
      </c>
      <c r="X55" s="179">
        <v>2584.02</v>
      </c>
      <c r="Y55" s="74"/>
      <c r="Z55" s="230"/>
    </row>
    <row r="56" spans="1:48" ht="16.5" customHeight="1" x14ac:dyDescent="0.25">
      <c r="A56" s="68" t="s">
        <v>73</v>
      </c>
      <c r="B56" s="69">
        <v>10638.226050811641</v>
      </c>
      <c r="C56" s="69">
        <v>9478.063478981303</v>
      </c>
      <c r="D56" s="69">
        <v>7776.5649041728957</v>
      </c>
      <c r="E56" s="69">
        <v>6258.3716309700649</v>
      </c>
      <c r="F56" s="69">
        <v>10176.266327512718</v>
      </c>
      <c r="G56" s="69">
        <v>8758.3391975020968</v>
      </c>
      <c r="H56" s="69">
        <v>8655.42</v>
      </c>
      <c r="I56" s="169"/>
      <c r="J56" s="69">
        <v>10186.988333573363</v>
      </c>
      <c r="K56" s="69">
        <v>8749.6587862618198</v>
      </c>
      <c r="L56" s="69">
        <v>6992.3818585474146</v>
      </c>
      <c r="M56" s="69">
        <v>5660.109851336244</v>
      </c>
      <c r="N56" s="69">
        <v>10092.183239788108</v>
      </c>
      <c r="O56" s="69">
        <v>7481.5220351378584</v>
      </c>
      <c r="P56" s="69">
        <v>8082.45</v>
      </c>
      <c r="Q56" s="169"/>
      <c r="R56" s="69">
        <v>451.23771723827798</v>
      </c>
      <c r="S56" s="69">
        <v>728.40469271948234</v>
      </c>
      <c r="T56" s="69">
        <v>784.18304562548133</v>
      </c>
      <c r="U56" s="69">
        <v>598.26177963382077</v>
      </c>
      <c r="V56" s="69">
        <v>84.083087724610408</v>
      </c>
      <c r="W56" s="69">
        <v>1276.8171623642393</v>
      </c>
      <c r="X56" s="70">
        <v>572.97</v>
      </c>
      <c r="Y56" s="74"/>
      <c r="Z56" s="230"/>
    </row>
    <row r="57" spans="1:48" ht="16.5" customHeight="1" x14ac:dyDescent="0.25">
      <c r="A57" s="66" t="s">
        <v>74</v>
      </c>
      <c r="B57" s="169">
        <v>1020.2326457733874</v>
      </c>
      <c r="C57" s="169">
        <v>563.3583121939198</v>
      </c>
      <c r="D57" s="169">
        <v>1354.1356531194781</v>
      </c>
      <c r="E57" s="169">
        <v>1648.7980146845971</v>
      </c>
      <c r="F57" s="169">
        <v>2652.3353499243776</v>
      </c>
      <c r="G57" s="169">
        <v>323.23748718426691</v>
      </c>
      <c r="H57" s="169">
        <v>1656.48</v>
      </c>
      <c r="I57" s="169"/>
      <c r="J57" s="169">
        <v>1020.2326457733874</v>
      </c>
      <c r="K57" s="169">
        <v>514.45568092708652</v>
      </c>
      <c r="L57" s="169">
        <v>1344.1714466947578</v>
      </c>
      <c r="M57" s="169">
        <v>1561.0300245492137</v>
      </c>
      <c r="N57" s="169">
        <v>2486.0810932964646</v>
      </c>
      <c r="O57" s="169">
        <v>249.41164134588499</v>
      </c>
      <c r="P57" s="169">
        <v>1297.47</v>
      </c>
      <c r="Q57" s="169"/>
      <c r="R57" s="169">
        <v>0</v>
      </c>
      <c r="S57" s="169">
        <v>48.902631266833325</v>
      </c>
      <c r="T57" s="169">
        <v>9.9642064247202207</v>
      </c>
      <c r="U57" s="169">
        <v>87.767990135383286</v>
      </c>
      <c r="V57" s="169">
        <v>166.25425662791289</v>
      </c>
      <c r="W57" s="169">
        <v>73.825845838381952</v>
      </c>
      <c r="X57" s="179">
        <v>359.01</v>
      </c>
      <c r="Y57" s="74"/>
      <c r="Z57" s="230"/>
    </row>
    <row r="58" spans="1:48" ht="16.5" customHeight="1" x14ac:dyDescent="0.25">
      <c r="A58" s="77" t="s">
        <v>328</v>
      </c>
      <c r="B58" s="78">
        <v>222331.17</v>
      </c>
      <c r="C58" s="78">
        <v>252147.43000000002</v>
      </c>
      <c r="D58" s="78">
        <v>280076</v>
      </c>
      <c r="E58" s="78">
        <v>277502.7575758</v>
      </c>
      <c r="F58" s="78">
        <v>283793.00000000006</v>
      </c>
      <c r="G58" s="78">
        <v>315952.00000000006</v>
      </c>
      <c r="H58" s="78">
        <v>344135.44999999995</v>
      </c>
      <c r="I58" s="82"/>
      <c r="J58" s="78">
        <v>43108.948282961581</v>
      </c>
      <c r="K58" s="78">
        <v>49269.510947809045</v>
      </c>
      <c r="L58" s="78">
        <v>41697.535496352684</v>
      </c>
      <c r="M58" s="78">
        <v>37509.992357827607</v>
      </c>
      <c r="N58" s="78">
        <v>49859.160053321844</v>
      </c>
      <c r="O58" s="78">
        <v>45553.469635504152</v>
      </c>
      <c r="P58" s="78">
        <v>50633.22623064604</v>
      </c>
      <c r="Q58" s="82"/>
      <c r="R58" s="78">
        <v>179222.22171703842</v>
      </c>
      <c r="S58" s="78">
        <v>202877.91905219099</v>
      </c>
      <c r="T58" s="78">
        <v>238378.46450364726</v>
      </c>
      <c r="U58" s="78">
        <v>239992.7652179724</v>
      </c>
      <c r="V58" s="78">
        <v>233933.83994667811</v>
      </c>
      <c r="W58" s="78">
        <v>270398.53036449593</v>
      </c>
      <c r="X58" s="187">
        <v>293502.22376935388</v>
      </c>
      <c r="Y58" s="74"/>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row>
    <row r="59" spans="1:48" ht="16.5" customHeight="1" x14ac:dyDescent="0.25">
      <c r="J59" s="71"/>
      <c r="K59" s="71"/>
      <c r="L59" s="71"/>
      <c r="M59" s="71"/>
      <c r="N59" s="71"/>
      <c r="O59" s="71"/>
      <c r="P59" s="71"/>
      <c r="Y59" s="74"/>
      <c r="Z59" s="230"/>
    </row>
    <row r="60" spans="1:48" ht="16.5" customHeight="1" x14ac:dyDescent="0.25">
      <c r="A60" s="312" t="s">
        <v>62</v>
      </c>
      <c r="B60" s="305" t="s">
        <v>330</v>
      </c>
      <c r="C60" s="305"/>
      <c r="D60" s="305"/>
      <c r="E60" s="305"/>
      <c r="F60" s="305"/>
      <c r="G60" s="305"/>
      <c r="H60" s="305"/>
      <c r="I60" s="216"/>
      <c r="J60" s="305" t="s">
        <v>331</v>
      </c>
      <c r="K60" s="305"/>
      <c r="L60" s="305"/>
      <c r="M60" s="305"/>
      <c r="N60" s="305"/>
      <c r="O60" s="305"/>
      <c r="P60" s="305"/>
      <c r="Q60" s="216"/>
      <c r="R60" s="305" t="s">
        <v>332</v>
      </c>
      <c r="S60" s="305"/>
      <c r="T60" s="305"/>
      <c r="U60" s="305"/>
      <c r="V60" s="305"/>
      <c r="W60" s="305"/>
      <c r="X60" s="306"/>
      <c r="Y60" s="74"/>
      <c r="Z60" s="230"/>
    </row>
    <row r="61" spans="1:48" ht="16.5" customHeight="1" x14ac:dyDescent="0.25">
      <c r="A61" s="313"/>
      <c r="B61" s="307">
        <v>2018</v>
      </c>
      <c r="C61" s="307">
        <v>2019</v>
      </c>
      <c r="D61" s="307">
        <v>2020</v>
      </c>
      <c r="E61" s="307">
        <v>2021</v>
      </c>
      <c r="F61" s="307">
        <v>2022</v>
      </c>
      <c r="G61" s="307" t="s">
        <v>393</v>
      </c>
      <c r="H61" s="307" t="s">
        <v>394</v>
      </c>
      <c r="I61" s="26"/>
      <c r="J61" s="307">
        <v>2018</v>
      </c>
      <c r="K61" s="307">
        <v>2019</v>
      </c>
      <c r="L61" s="307">
        <v>2020</v>
      </c>
      <c r="M61" s="307">
        <v>2021</v>
      </c>
      <c r="N61" s="307">
        <v>2022</v>
      </c>
      <c r="O61" s="307" t="s">
        <v>393</v>
      </c>
      <c r="P61" s="307" t="s">
        <v>394</v>
      </c>
      <c r="Q61" s="26"/>
      <c r="R61" s="307">
        <v>2018</v>
      </c>
      <c r="S61" s="307">
        <v>2019</v>
      </c>
      <c r="T61" s="307">
        <v>2020</v>
      </c>
      <c r="U61" s="307">
        <v>2021</v>
      </c>
      <c r="V61" s="307">
        <v>2022</v>
      </c>
      <c r="W61" s="307" t="s">
        <v>393</v>
      </c>
      <c r="X61" s="309" t="s">
        <v>394</v>
      </c>
      <c r="Y61" s="74"/>
      <c r="Z61" s="230"/>
    </row>
    <row r="62" spans="1:48" ht="16.5" customHeight="1" x14ac:dyDescent="0.25">
      <c r="A62" s="314"/>
      <c r="B62" s="308"/>
      <c r="C62" s="308"/>
      <c r="D62" s="308"/>
      <c r="E62" s="308"/>
      <c r="F62" s="308"/>
      <c r="G62" s="308"/>
      <c r="H62" s="308"/>
      <c r="I62" s="46"/>
      <c r="J62" s="308"/>
      <c r="K62" s="308"/>
      <c r="L62" s="308"/>
      <c r="M62" s="308"/>
      <c r="N62" s="308"/>
      <c r="O62" s="308"/>
      <c r="P62" s="308"/>
      <c r="Q62" s="46"/>
      <c r="R62" s="308"/>
      <c r="S62" s="308"/>
      <c r="T62" s="308"/>
      <c r="U62" s="308"/>
      <c r="V62" s="308"/>
      <c r="W62" s="308"/>
      <c r="X62" s="310"/>
      <c r="Y62" s="74"/>
      <c r="Z62" s="230"/>
    </row>
    <row r="63" spans="1:48" ht="16.5" customHeight="1" x14ac:dyDescent="0.25">
      <c r="A63" s="68" t="s">
        <v>63</v>
      </c>
      <c r="B63" s="69">
        <v>486.16645110909371</v>
      </c>
      <c r="C63" s="69">
        <v>29.545066801754984</v>
      </c>
      <c r="D63" s="69">
        <v>39.554902190821061</v>
      </c>
      <c r="E63" s="69">
        <v>125</v>
      </c>
      <c r="F63" s="69">
        <v>0</v>
      </c>
      <c r="G63" s="69">
        <v>705.77317269076309</v>
      </c>
      <c r="H63" s="69">
        <v>1514.11</v>
      </c>
      <c r="I63" s="169"/>
      <c r="J63" s="69">
        <v>486.16645110909371</v>
      </c>
      <c r="K63" s="69">
        <v>29.545066801754984</v>
      </c>
      <c r="L63" s="69">
        <v>39.554902190821061</v>
      </c>
      <c r="M63" s="69">
        <v>125</v>
      </c>
      <c r="N63" s="69">
        <v>0</v>
      </c>
      <c r="O63" s="69">
        <v>705.77317269076309</v>
      </c>
      <c r="P63" s="69">
        <v>1514.11</v>
      </c>
      <c r="Q63" s="169"/>
      <c r="R63" s="69">
        <v>0</v>
      </c>
      <c r="S63" s="69">
        <v>0</v>
      </c>
      <c r="T63" s="69">
        <v>0</v>
      </c>
      <c r="U63" s="69">
        <v>0</v>
      </c>
      <c r="V63" s="69">
        <v>0</v>
      </c>
      <c r="W63" s="69">
        <v>0</v>
      </c>
      <c r="X63" s="70">
        <v>0</v>
      </c>
      <c r="Y63" s="74"/>
      <c r="Z63" s="230"/>
    </row>
    <row r="64" spans="1:48" ht="16.5" customHeight="1" x14ac:dyDescent="0.25">
      <c r="A64" s="66" t="s">
        <v>64</v>
      </c>
      <c r="B64" s="169">
        <v>695.31436394185857</v>
      </c>
      <c r="C64" s="169">
        <v>6.4014311403802466</v>
      </c>
      <c r="D64" s="169">
        <v>306.33351363771561</v>
      </c>
      <c r="E64" s="169">
        <v>54</v>
      </c>
      <c r="F64" s="169">
        <v>0</v>
      </c>
      <c r="G64" s="169">
        <v>170.94506024096387</v>
      </c>
      <c r="H64" s="169">
        <v>114.17</v>
      </c>
      <c r="I64" s="169"/>
      <c r="J64" s="169">
        <v>695.31436394185857</v>
      </c>
      <c r="K64" s="169">
        <v>6.4014311403802466</v>
      </c>
      <c r="L64" s="169">
        <v>306.33351363771561</v>
      </c>
      <c r="M64" s="169">
        <v>27</v>
      </c>
      <c r="N64" s="169">
        <v>0</v>
      </c>
      <c r="O64" s="169">
        <v>170.94506024096387</v>
      </c>
      <c r="P64" s="169">
        <v>114.17</v>
      </c>
      <c r="Q64" s="169"/>
      <c r="R64" s="169">
        <v>0</v>
      </c>
      <c r="S64" s="169">
        <v>0</v>
      </c>
      <c r="T64" s="169">
        <v>0</v>
      </c>
      <c r="U64" s="169">
        <v>27</v>
      </c>
      <c r="V64" s="169">
        <v>0</v>
      </c>
      <c r="W64" s="169">
        <v>0</v>
      </c>
      <c r="X64" s="179">
        <v>0</v>
      </c>
      <c r="Y64" s="74"/>
      <c r="Z64" s="230"/>
    </row>
    <row r="65" spans="1:48" ht="16.5" customHeight="1" x14ac:dyDescent="0.25">
      <c r="A65" s="68" t="s">
        <v>65</v>
      </c>
      <c r="B65" s="69">
        <v>2015.0384819645058</v>
      </c>
      <c r="C65" s="69">
        <v>2191.8204773993948</v>
      </c>
      <c r="D65" s="69">
        <v>501.79358895291284</v>
      </c>
      <c r="E65" s="69">
        <v>539</v>
      </c>
      <c r="F65" s="69">
        <v>59</v>
      </c>
      <c r="G65" s="69">
        <v>899.71084337349396</v>
      </c>
      <c r="H65" s="69">
        <v>609.31999999999994</v>
      </c>
      <c r="I65" s="169"/>
      <c r="J65" s="69">
        <v>1680.4037915518336</v>
      </c>
      <c r="K65" s="69">
        <v>2038.1861300302689</v>
      </c>
      <c r="L65" s="69">
        <v>402.03343210342717</v>
      </c>
      <c r="M65" s="69">
        <v>485.02103076723353</v>
      </c>
      <c r="N65" s="69">
        <v>59</v>
      </c>
      <c r="O65" s="69">
        <v>881.72462038290882</v>
      </c>
      <c r="P65" s="69">
        <v>510.71</v>
      </c>
      <c r="Q65" s="169"/>
      <c r="R65" s="69">
        <v>334.63469041267217</v>
      </c>
      <c r="S65" s="69">
        <v>153.63434736912592</v>
      </c>
      <c r="T65" s="69">
        <v>99.760156849485654</v>
      </c>
      <c r="U65" s="69">
        <v>53.978969232766445</v>
      </c>
      <c r="V65" s="69">
        <v>0</v>
      </c>
      <c r="W65" s="69">
        <v>17.986222990585176</v>
      </c>
      <c r="X65" s="70">
        <v>98.61</v>
      </c>
      <c r="Y65" s="74"/>
      <c r="Z65" s="230"/>
    </row>
    <row r="66" spans="1:48" ht="16.5" customHeight="1" x14ac:dyDescent="0.25">
      <c r="A66" s="66" t="s">
        <v>66</v>
      </c>
      <c r="B66" s="169">
        <v>5275.6556250991607</v>
      </c>
      <c r="C66" s="169">
        <v>3660.0231786902059</v>
      </c>
      <c r="D66" s="169">
        <v>2155.0687883410137</v>
      </c>
      <c r="E66" s="169">
        <v>4898</v>
      </c>
      <c r="F66" s="169">
        <v>2153.0000000000005</v>
      </c>
      <c r="G66" s="169">
        <v>3892.7489156626507</v>
      </c>
      <c r="H66" s="169">
        <v>1661.01</v>
      </c>
      <c r="I66" s="169"/>
      <c r="J66" s="169">
        <v>4958.4761956859074</v>
      </c>
      <c r="K66" s="169">
        <v>3093.3291007213443</v>
      </c>
      <c r="L66" s="169">
        <v>1960.2970581080779</v>
      </c>
      <c r="M66" s="169">
        <v>4710.9912184524792</v>
      </c>
      <c r="N66" s="169">
        <v>2040.975545056283</v>
      </c>
      <c r="O66" s="169">
        <v>3852.7658742117196</v>
      </c>
      <c r="P66" s="169">
        <v>1641.01</v>
      </c>
      <c r="Q66" s="169"/>
      <c r="R66" s="169">
        <v>317.17942941325339</v>
      </c>
      <c r="S66" s="169">
        <v>566.69407796886173</v>
      </c>
      <c r="T66" s="169">
        <v>194.77173023293579</v>
      </c>
      <c r="U66" s="169">
        <v>187.00878154752061</v>
      </c>
      <c r="V66" s="169">
        <v>112.0244549437174</v>
      </c>
      <c r="W66" s="169">
        <v>39.98304145093109</v>
      </c>
      <c r="X66" s="179">
        <v>20</v>
      </c>
      <c r="Y66" s="74"/>
      <c r="Z66" s="230"/>
    </row>
    <row r="67" spans="1:48" ht="16.5" customHeight="1" x14ac:dyDescent="0.25">
      <c r="A67" s="68" t="s">
        <v>67</v>
      </c>
      <c r="B67" s="69">
        <v>3185.8313973628792</v>
      </c>
      <c r="C67" s="69">
        <v>3462.2288048080572</v>
      </c>
      <c r="D67" s="69">
        <v>8211.7174070026704</v>
      </c>
      <c r="E67" s="69">
        <v>6515</v>
      </c>
      <c r="F67" s="69">
        <v>5179</v>
      </c>
      <c r="G67" s="69">
        <v>5422.2573493975906</v>
      </c>
      <c r="H67" s="69">
        <v>6535.32</v>
      </c>
      <c r="I67" s="169"/>
      <c r="J67" s="69">
        <v>3182.8762177354383</v>
      </c>
      <c r="K67" s="69">
        <v>3434.6534091264193</v>
      </c>
      <c r="L67" s="69">
        <v>7406.2439245842388</v>
      </c>
      <c r="M67" s="69">
        <v>5993.3628275120063</v>
      </c>
      <c r="N67" s="69">
        <v>4956.2866690224746</v>
      </c>
      <c r="O67" s="69">
        <v>5180.312797253363</v>
      </c>
      <c r="P67" s="69">
        <v>6356.71</v>
      </c>
      <c r="Q67" s="169"/>
      <c r="R67" s="69">
        <v>2.9551796274411011</v>
      </c>
      <c r="S67" s="69">
        <v>27.575395681637982</v>
      </c>
      <c r="T67" s="69">
        <v>805.47348241843201</v>
      </c>
      <c r="U67" s="69">
        <v>521.63717248799389</v>
      </c>
      <c r="V67" s="69">
        <v>222.7133309775252</v>
      </c>
      <c r="W67" s="69">
        <v>241.94455214422732</v>
      </c>
      <c r="X67" s="70">
        <v>178.61</v>
      </c>
      <c r="Y67" s="74"/>
      <c r="Z67" s="230"/>
    </row>
    <row r="68" spans="1:48" ht="16.5" customHeight="1" x14ac:dyDescent="0.25">
      <c r="A68" s="66" t="s">
        <v>68</v>
      </c>
      <c r="B68" s="169">
        <v>1069.8636805225019</v>
      </c>
      <c r="C68" s="169">
        <v>798.09104116020683</v>
      </c>
      <c r="D68" s="169">
        <v>1170.5856804718649</v>
      </c>
      <c r="E68" s="169">
        <v>2366</v>
      </c>
      <c r="F68" s="169">
        <v>1668</v>
      </c>
      <c r="G68" s="169">
        <v>1354.5646586345379</v>
      </c>
      <c r="H68" s="169">
        <v>2727.46</v>
      </c>
      <c r="I68" s="169"/>
      <c r="J68" s="169">
        <v>1069.8636805225019</v>
      </c>
      <c r="K68" s="169">
        <v>798.09104116020683</v>
      </c>
      <c r="L68" s="169">
        <v>1170.5856804718649</v>
      </c>
      <c r="M68" s="169">
        <v>2162.8260110647616</v>
      </c>
      <c r="N68" s="169">
        <v>1668</v>
      </c>
      <c r="O68" s="169">
        <v>1184.5565434866078</v>
      </c>
      <c r="P68" s="169">
        <v>2500.4299999999998</v>
      </c>
      <c r="Q68" s="169"/>
      <c r="R68" s="169">
        <v>0</v>
      </c>
      <c r="S68" s="169">
        <v>0</v>
      </c>
      <c r="T68" s="169">
        <v>0</v>
      </c>
      <c r="U68" s="169">
        <v>203.17398893523864</v>
      </c>
      <c r="V68" s="169">
        <v>0</v>
      </c>
      <c r="W68" s="169">
        <v>170.0081151479302</v>
      </c>
      <c r="X68" s="179">
        <v>227.03</v>
      </c>
      <c r="Y68" s="74"/>
      <c r="Z68" s="230"/>
    </row>
    <row r="69" spans="1:48" ht="16.5" customHeight="1" x14ac:dyDescent="0.25">
      <c r="A69" s="68" t="s">
        <v>69</v>
      </c>
      <c r="B69" s="69">
        <v>435.98</v>
      </c>
      <c r="C69" s="69">
        <v>62.58</v>
      </c>
      <c r="D69" s="69">
        <v>452.55689587295507</v>
      </c>
      <c r="E69" s="69">
        <v>0</v>
      </c>
      <c r="F69" s="69">
        <v>1745.7825782140039</v>
      </c>
      <c r="G69" s="69">
        <v>119</v>
      </c>
      <c r="H69" s="69">
        <v>395.69</v>
      </c>
      <c r="I69" s="169"/>
      <c r="J69" s="69">
        <v>435.98</v>
      </c>
      <c r="K69" s="69">
        <v>62.58</v>
      </c>
      <c r="L69" s="69">
        <v>452.55689587295507</v>
      </c>
      <c r="M69" s="69">
        <v>0</v>
      </c>
      <c r="N69" s="69">
        <v>1745.7825782140039</v>
      </c>
      <c r="O69" s="69">
        <v>119</v>
      </c>
      <c r="P69" s="69">
        <v>395.69</v>
      </c>
      <c r="Q69" s="169"/>
      <c r="R69" s="69">
        <v>0</v>
      </c>
      <c r="S69" s="69">
        <v>0</v>
      </c>
      <c r="T69" s="69">
        <v>0</v>
      </c>
      <c r="U69" s="69">
        <v>0</v>
      </c>
      <c r="V69" s="69">
        <v>0</v>
      </c>
      <c r="W69" s="69">
        <v>0</v>
      </c>
      <c r="X69" s="70">
        <v>0</v>
      </c>
      <c r="Y69" s="74"/>
      <c r="Z69" s="230"/>
    </row>
    <row r="70" spans="1:48" ht="16.5" customHeight="1" x14ac:dyDescent="0.25">
      <c r="A70" s="66" t="s">
        <v>70</v>
      </c>
      <c r="B70" s="169">
        <v>1930.67</v>
      </c>
      <c r="C70" s="169">
        <v>796.58</v>
      </c>
      <c r="D70" s="169">
        <v>193.54675854061503</v>
      </c>
      <c r="E70" s="169">
        <v>113.40763255656873</v>
      </c>
      <c r="F70" s="169">
        <v>2224.6257996669879</v>
      </c>
      <c r="G70" s="169">
        <v>175</v>
      </c>
      <c r="H70" s="169">
        <v>568.73</v>
      </c>
      <c r="I70" s="169"/>
      <c r="J70" s="169">
        <v>1802.46</v>
      </c>
      <c r="K70" s="169">
        <v>796.58</v>
      </c>
      <c r="L70" s="169">
        <v>127.85816170258811</v>
      </c>
      <c r="M70" s="169">
        <v>113.40763255656873</v>
      </c>
      <c r="N70" s="169">
        <v>1924.0006916038815</v>
      </c>
      <c r="O70" s="169">
        <v>175</v>
      </c>
      <c r="P70" s="169">
        <v>568.73</v>
      </c>
      <c r="Q70" s="169"/>
      <c r="R70" s="169">
        <v>128.21</v>
      </c>
      <c r="S70" s="169">
        <v>0</v>
      </c>
      <c r="T70" s="169">
        <v>65.688596838026911</v>
      </c>
      <c r="U70" s="169">
        <v>0</v>
      </c>
      <c r="V70" s="169">
        <v>300.6251080631065</v>
      </c>
      <c r="W70" s="169">
        <v>0</v>
      </c>
      <c r="X70" s="179">
        <v>0</v>
      </c>
      <c r="Y70" s="74"/>
      <c r="Z70" s="230"/>
    </row>
    <row r="71" spans="1:48" ht="16.5" customHeight="1" x14ac:dyDescent="0.25">
      <c r="A71" s="68" t="s">
        <v>71</v>
      </c>
      <c r="B71" s="69">
        <v>3978.63</v>
      </c>
      <c r="C71" s="69">
        <v>5336.48</v>
      </c>
      <c r="D71" s="69">
        <v>2891.7434100036207</v>
      </c>
      <c r="E71" s="69">
        <v>1745.4913880445797</v>
      </c>
      <c r="F71" s="69">
        <v>3970.4083778809922</v>
      </c>
      <c r="G71" s="69">
        <v>2746</v>
      </c>
      <c r="H71" s="69">
        <v>2951.49</v>
      </c>
      <c r="I71" s="169"/>
      <c r="J71" s="69">
        <v>3836.63</v>
      </c>
      <c r="K71" s="69">
        <v>5336.48</v>
      </c>
      <c r="L71" s="69">
        <v>2644.0035590716334</v>
      </c>
      <c r="M71" s="69">
        <v>1710.9748515622355</v>
      </c>
      <c r="N71" s="69">
        <v>3394.0428564585463</v>
      </c>
      <c r="O71" s="69">
        <v>2671</v>
      </c>
      <c r="P71" s="69">
        <v>2931.49</v>
      </c>
      <c r="Q71" s="169"/>
      <c r="R71" s="69">
        <v>142</v>
      </c>
      <c r="S71" s="69">
        <v>0</v>
      </c>
      <c r="T71" s="69">
        <v>247.73985093198723</v>
      </c>
      <c r="U71" s="69">
        <v>34.516536482344193</v>
      </c>
      <c r="V71" s="69">
        <v>576.36552142244579</v>
      </c>
      <c r="W71" s="69">
        <v>75</v>
      </c>
      <c r="X71" s="70">
        <v>20</v>
      </c>
      <c r="Y71" s="74"/>
      <c r="Z71" s="230"/>
    </row>
    <row r="72" spans="1:48" ht="16.5" customHeight="1" x14ac:dyDescent="0.25">
      <c r="A72" s="66" t="s">
        <v>72</v>
      </c>
      <c r="B72" s="169">
        <v>2006.88</v>
      </c>
      <c r="C72" s="169">
        <v>4447.59</v>
      </c>
      <c r="D72" s="169">
        <v>6233.7915354171773</v>
      </c>
      <c r="E72" s="169">
        <v>3411.1043566362714</v>
      </c>
      <c r="F72" s="169">
        <v>2274.5053019016736</v>
      </c>
      <c r="G72" s="169">
        <v>4155</v>
      </c>
      <c r="H72" s="169">
        <v>3590.12</v>
      </c>
      <c r="I72" s="169"/>
      <c r="J72" s="169">
        <v>2004.88</v>
      </c>
      <c r="K72" s="169">
        <v>4149.43</v>
      </c>
      <c r="L72" s="169">
        <v>5951.7997732767908</v>
      </c>
      <c r="M72" s="169">
        <v>3232.5198896422653</v>
      </c>
      <c r="N72" s="169">
        <v>2154.7609734901603</v>
      </c>
      <c r="O72" s="169">
        <v>4003.9890966856815</v>
      </c>
      <c r="P72" s="169">
        <v>3583.12</v>
      </c>
      <c r="Q72" s="169"/>
      <c r="R72" s="169">
        <v>1.9999999999999998</v>
      </c>
      <c r="S72" s="169">
        <v>298.16000000000003</v>
      </c>
      <c r="T72" s="169">
        <v>281.99176214038692</v>
      </c>
      <c r="U72" s="169">
        <v>178.58446699400608</v>
      </c>
      <c r="V72" s="169">
        <v>119.74432841151349</v>
      </c>
      <c r="W72" s="169">
        <v>151.01090331431871</v>
      </c>
      <c r="X72" s="179">
        <v>7</v>
      </c>
      <c r="Y72" s="74"/>
      <c r="Z72" s="230"/>
    </row>
    <row r="73" spans="1:48" ht="16.5" customHeight="1" x14ac:dyDescent="0.25">
      <c r="A73" s="68" t="s">
        <v>73</v>
      </c>
      <c r="B73" s="69">
        <v>962.83</v>
      </c>
      <c r="C73" s="69">
        <v>1147.47</v>
      </c>
      <c r="D73" s="69">
        <v>3226.3329700407421</v>
      </c>
      <c r="E73" s="69">
        <v>569.99662276258027</v>
      </c>
      <c r="F73" s="69">
        <v>779.11782490579265</v>
      </c>
      <c r="G73" s="69">
        <v>3152</v>
      </c>
      <c r="H73" s="69">
        <v>4036.3100000000004</v>
      </c>
      <c r="I73" s="169"/>
      <c r="J73" s="69">
        <v>962.83</v>
      </c>
      <c r="K73" s="69">
        <v>1147.47</v>
      </c>
      <c r="L73" s="69">
        <v>3132.4921174149895</v>
      </c>
      <c r="M73" s="69">
        <v>533.52283243672593</v>
      </c>
      <c r="N73" s="69">
        <v>768.10481758709602</v>
      </c>
      <c r="O73" s="69">
        <v>3037</v>
      </c>
      <c r="P73" s="69">
        <v>3893.57</v>
      </c>
      <c r="Q73" s="169"/>
      <c r="R73" s="69">
        <v>0</v>
      </c>
      <c r="S73" s="69">
        <v>0</v>
      </c>
      <c r="T73" s="69">
        <v>93.840852625752717</v>
      </c>
      <c r="U73" s="69">
        <v>36.473790325854281</v>
      </c>
      <c r="V73" s="69">
        <v>11.013007318696628</v>
      </c>
      <c r="W73" s="69">
        <v>115</v>
      </c>
      <c r="X73" s="70">
        <v>142.74</v>
      </c>
      <c r="Y73" s="74"/>
      <c r="Z73" s="230"/>
    </row>
    <row r="74" spans="1:48" ht="16.5" customHeight="1" x14ac:dyDescent="0.25">
      <c r="A74" s="66" t="s">
        <v>74</v>
      </c>
      <c r="B74" s="169">
        <v>428.3</v>
      </c>
      <c r="C74" s="169">
        <v>960.95</v>
      </c>
      <c r="D74" s="169">
        <v>531.6084301248892</v>
      </c>
      <c r="E74" s="169">
        <v>0</v>
      </c>
      <c r="F74" s="169">
        <v>389.0601174305495</v>
      </c>
      <c r="G74" s="169">
        <v>402</v>
      </c>
      <c r="H74" s="169">
        <v>207.54</v>
      </c>
      <c r="I74" s="169"/>
      <c r="J74" s="169">
        <v>428.3</v>
      </c>
      <c r="K74" s="169">
        <v>960.95</v>
      </c>
      <c r="L74" s="169">
        <v>531.6084301248892</v>
      </c>
      <c r="M74" s="169">
        <v>0</v>
      </c>
      <c r="N74" s="169">
        <v>389.0601174305495</v>
      </c>
      <c r="O74" s="169">
        <v>402</v>
      </c>
      <c r="P74" s="169">
        <v>207.54</v>
      </c>
      <c r="Q74" s="169"/>
      <c r="R74" s="169">
        <v>0</v>
      </c>
      <c r="S74" s="169">
        <v>0</v>
      </c>
      <c r="T74" s="169">
        <v>0</v>
      </c>
      <c r="U74" s="169">
        <v>0</v>
      </c>
      <c r="V74" s="169">
        <v>0</v>
      </c>
      <c r="W74" s="169">
        <v>0</v>
      </c>
      <c r="X74" s="179">
        <v>0</v>
      </c>
      <c r="Y74" s="74"/>
      <c r="Z74" s="230"/>
    </row>
    <row r="75" spans="1:48" ht="16.5" customHeight="1" x14ac:dyDescent="0.25">
      <c r="A75" s="77" t="s">
        <v>329</v>
      </c>
      <c r="B75" s="78">
        <v>22471.16</v>
      </c>
      <c r="C75" s="78">
        <v>22899.760000000002</v>
      </c>
      <c r="D75" s="78">
        <v>25914.633880596994</v>
      </c>
      <c r="E75" s="78">
        <v>20337.000000000004</v>
      </c>
      <c r="F75" s="78">
        <v>20442.5</v>
      </c>
      <c r="G75" s="78">
        <v>23195</v>
      </c>
      <c r="H75" s="78">
        <v>24911.27</v>
      </c>
      <c r="I75" s="82"/>
      <c r="J75" s="78">
        <v>21544.180700546636</v>
      </c>
      <c r="K75" s="78">
        <v>21853.696178980379</v>
      </c>
      <c r="L75" s="78">
        <v>24125.367448559991</v>
      </c>
      <c r="M75" s="78">
        <v>19094.626293994275</v>
      </c>
      <c r="N75" s="78">
        <v>19100.014248862994</v>
      </c>
      <c r="O75" s="78">
        <v>22384.067164952008</v>
      </c>
      <c r="P75" s="78">
        <v>24217.279999999999</v>
      </c>
      <c r="Q75" s="82"/>
      <c r="R75" s="78">
        <v>926.97929945336671</v>
      </c>
      <c r="S75" s="78">
        <v>1046.0638210196257</v>
      </c>
      <c r="T75" s="78">
        <v>1789.2664320370072</v>
      </c>
      <c r="U75" s="78">
        <v>1242.3737060057242</v>
      </c>
      <c r="V75" s="78">
        <v>1342.4857511370049</v>
      </c>
      <c r="W75" s="78">
        <v>810.93283504799251</v>
      </c>
      <c r="X75" s="187">
        <v>693.99</v>
      </c>
      <c r="Y75" s="74"/>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row>
    <row r="76" spans="1:48" ht="16.5" customHeight="1" x14ac:dyDescent="0.25">
      <c r="A76" s="315"/>
      <c r="B76" s="315"/>
      <c r="C76" s="315"/>
      <c r="D76" s="315"/>
      <c r="E76" s="315"/>
      <c r="F76" s="315"/>
      <c r="G76" s="168"/>
      <c r="H76" s="168"/>
      <c r="J76" s="74"/>
      <c r="K76" s="74"/>
      <c r="L76" s="74"/>
      <c r="M76" s="74"/>
      <c r="N76" s="74"/>
      <c r="O76" s="74"/>
      <c r="P76" s="74"/>
      <c r="Y76" s="74"/>
      <c r="Z76" s="230"/>
    </row>
    <row r="77" spans="1:48" ht="16.5" customHeight="1" x14ac:dyDescent="0.25">
      <c r="A77" s="312" t="s">
        <v>62</v>
      </c>
      <c r="B77" s="305" t="s">
        <v>333</v>
      </c>
      <c r="C77" s="305"/>
      <c r="D77" s="305"/>
      <c r="E77" s="305"/>
      <c r="F77" s="305"/>
      <c r="G77" s="305"/>
      <c r="H77" s="305"/>
      <c r="I77" s="216"/>
      <c r="J77" s="305" t="s">
        <v>334</v>
      </c>
      <c r="K77" s="305"/>
      <c r="L77" s="305"/>
      <c r="M77" s="305"/>
      <c r="N77" s="305"/>
      <c r="O77" s="305"/>
      <c r="P77" s="305"/>
      <c r="Q77" s="216"/>
      <c r="R77" s="305" t="s">
        <v>335</v>
      </c>
      <c r="S77" s="305"/>
      <c r="T77" s="305"/>
      <c r="U77" s="305"/>
      <c r="V77" s="305"/>
      <c r="W77" s="305"/>
      <c r="X77" s="306"/>
      <c r="Y77" s="74"/>
      <c r="Z77" s="230"/>
    </row>
    <row r="78" spans="1:48" ht="16.5" customHeight="1" x14ac:dyDescent="0.25">
      <c r="A78" s="313"/>
      <c r="B78" s="307">
        <v>2018</v>
      </c>
      <c r="C78" s="307">
        <v>2019</v>
      </c>
      <c r="D78" s="307">
        <v>2020</v>
      </c>
      <c r="E78" s="307">
        <v>2021</v>
      </c>
      <c r="F78" s="307">
        <v>2022</v>
      </c>
      <c r="G78" s="307" t="s">
        <v>393</v>
      </c>
      <c r="H78" s="307" t="s">
        <v>394</v>
      </c>
      <c r="I78" s="26"/>
      <c r="J78" s="307">
        <v>2018</v>
      </c>
      <c r="K78" s="307">
        <v>2019</v>
      </c>
      <c r="L78" s="307">
        <v>2020</v>
      </c>
      <c r="M78" s="307">
        <v>2021</v>
      </c>
      <c r="N78" s="307">
        <v>2022</v>
      </c>
      <c r="O78" s="307" t="s">
        <v>393</v>
      </c>
      <c r="P78" s="307" t="s">
        <v>394</v>
      </c>
      <c r="Q78" s="26"/>
      <c r="R78" s="307">
        <v>2018</v>
      </c>
      <c r="S78" s="307">
        <v>2019</v>
      </c>
      <c r="T78" s="307">
        <v>2020</v>
      </c>
      <c r="U78" s="307">
        <v>2021</v>
      </c>
      <c r="V78" s="307">
        <v>2022</v>
      </c>
      <c r="W78" s="307" t="s">
        <v>393</v>
      </c>
      <c r="X78" s="309" t="s">
        <v>394</v>
      </c>
      <c r="Y78" s="74"/>
      <c r="Z78" s="230"/>
    </row>
    <row r="79" spans="1:48" ht="16.5" customHeight="1" x14ac:dyDescent="0.25">
      <c r="A79" s="314"/>
      <c r="B79" s="308"/>
      <c r="C79" s="308"/>
      <c r="D79" s="308"/>
      <c r="E79" s="308"/>
      <c r="F79" s="308"/>
      <c r="G79" s="308"/>
      <c r="H79" s="308"/>
      <c r="I79" s="46"/>
      <c r="J79" s="308"/>
      <c r="K79" s="308"/>
      <c r="L79" s="308"/>
      <c r="M79" s="308"/>
      <c r="N79" s="308"/>
      <c r="O79" s="308"/>
      <c r="P79" s="308"/>
      <c r="Q79" s="46"/>
      <c r="R79" s="308"/>
      <c r="S79" s="308"/>
      <c r="T79" s="308"/>
      <c r="U79" s="308"/>
      <c r="V79" s="308"/>
      <c r="W79" s="308"/>
      <c r="X79" s="310"/>
      <c r="Y79" s="74"/>
      <c r="Z79" s="230"/>
    </row>
    <row r="80" spans="1:48" ht="16.5" customHeight="1" x14ac:dyDescent="0.25">
      <c r="A80" s="68" t="s">
        <v>63</v>
      </c>
      <c r="B80" s="69">
        <v>2501.5474718300352</v>
      </c>
      <c r="C80" s="69">
        <v>2809.3</v>
      </c>
      <c r="D80" s="69">
        <v>2286.4759285012069</v>
      </c>
      <c r="E80" s="69">
        <v>2179.9705383877122</v>
      </c>
      <c r="F80" s="69">
        <v>1890.9639228358469</v>
      </c>
      <c r="G80" s="69">
        <v>2836.4492949970522</v>
      </c>
      <c r="H80" s="69">
        <v>1968.3241863187209</v>
      </c>
      <c r="I80" s="169"/>
      <c r="J80" s="69">
        <v>2501.5474718300352</v>
      </c>
      <c r="K80" s="69">
        <v>2809.3</v>
      </c>
      <c r="L80" s="69">
        <v>2286.4759285012069</v>
      </c>
      <c r="M80" s="69">
        <v>2179.9705383877122</v>
      </c>
      <c r="N80" s="69">
        <v>1840.8089746883577</v>
      </c>
      <c r="O80" s="69">
        <v>2833.6617318123558</v>
      </c>
      <c r="P80" s="69">
        <v>1968.3241863187209</v>
      </c>
      <c r="Q80" s="169"/>
      <c r="R80" s="69">
        <v>0</v>
      </c>
      <c r="S80" s="69">
        <v>0</v>
      </c>
      <c r="T80" s="69">
        <v>0</v>
      </c>
      <c r="U80" s="69">
        <v>0</v>
      </c>
      <c r="V80" s="69">
        <v>50.154948147489208</v>
      </c>
      <c r="W80" s="69">
        <v>2.7875631846966198</v>
      </c>
      <c r="X80" s="70">
        <v>0</v>
      </c>
      <c r="Y80" s="74"/>
      <c r="Z80" s="230"/>
    </row>
    <row r="81" spans="1:48" ht="16.5" customHeight="1" x14ac:dyDescent="0.25">
      <c r="A81" s="66" t="s">
        <v>64</v>
      </c>
      <c r="B81" s="169">
        <v>2691.7450753497519</v>
      </c>
      <c r="C81" s="169">
        <v>2448.7200000000003</v>
      </c>
      <c r="D81" s="169">
        <v>2682.1758941939179</v>
      </c>
      <c r="E81" s="169">
        <v>3018.3451412933564</v>
      </c>
      <c r="F81" s="169">
        <v>2771.2916828094003</v>
      </c>
      <c r="G81" s="169">
        <v>4809.2130692793935</v>
      </c>
      <c r="H81" s="169">
        <v>2743.2331896124588</v>
      </c>
      <c r="I81" s="169"/>
      <c r="J81" s="169">
        <v>2571.8406884762271</v>
      </c>
      <c r="K81" s="169">
        <v>2448.7200000000003</v>
      </c>
      <c r="L81" s="169">
        <v>2682.1758941939179</v>
      </c>
      <c r="M81" s="169">
        <v>3004.5843316118367</v>
      </c>
      <c r="N81" s="169">
        <v>2771.2916828094003</v>
      </c>
      <c r="O81" s="169">
        <v>4775.4244100124961</v>
      </c>
      <c r="P81" s="169">
        <v>2743.2331896124588</v>
      </c>
      <c r="Q81" s="169"/>
      <c r="R81" s="169">
        <v>119.90438687352498</v>
      </c>
      <c r="S81" s="169">
        <v>0</v>
      </c>
      <c r="T81" s="169">
        <v>0</v>
      </c>
      <c r="U81" s="169">
        <v>13.760809681519531</v>
      </c>
      <c r="V81" s="169">
        <v>0</v>
      </c>
      <c r="W81" s="169">
        <v>33.788659266897312</v>
      </c>
      <c r="X81" s="179">
        <v>0</v>
      </c>
      <c r="Y81" s="74"/>
      <c r="Z81" s="230"/>
    </row>
    <row r="82" spans="1:48" ht="16.5" customHeight="1" x14ac:dyDescent="0.25">
      <c r="A82" s="68" t="s">
        <v>65</v>
      </c>
      <c r="B82" s="69">
        <v>3799.6057715059278</v>
      </c>
      <c r="C82" s="69">
        <v>4475.12</v>
      </c>
      <c r="D82" s="69">
        <v>3864.2786728305273</v>
      </c>
      <c r="E82" s="69">
        <v>3856.7197441990006</v>
      </c>
      <c r="F82" s="69">
        <v>3728.2129315038164</v>
      </c>
      <c r="G82" s="69">
        <v>3602.6697556411887</v>
      </c>
      <c r="H82" s="69">
        <v>4336.7782468826754</v>
      </c>
      <c r="I82" s="169"/>
      <c r="J82" s="69">
        <v>3799.6057715059278</v>
      </c>
      <c r="K82" s="69">
        <v>4452.12</v>
      </c>
      <c r="L82" s="69">
        <v>3829.3686637580204</v>
      </c>
      <c r="M82" s="69">
        <v>3856.7197441990006</v>
      </c>
      <c r="N82" s="69">
        <v>3698.3702774242688</v>
      </c>
      <c r="O82" s="69">
        <v>3259.6677147369032</v>
      </c>
      <c r="P82" s="69">
        <v>4336.7782468826754</v>
      </c>
      <c r="Q82" s="169"/>
      <c r="R82" s="69">
        <v>0</v>
      </c>
      <c r="S82" s="69">
        <v>23</v>
      </c>
      <c r="T82" s="69">
        <v>34.910009072506732</v>
      </c>
      <c r="U82" s="69">
        <v>0</v>
      </c>
      <c r="V82" s="69">
        <v>29.842654079547717</v>
      </c>
      <c r="W82" s="69">
        <v>343.00204090428542</v>
      </c>
      <c r="X82" s="70">
        <v>0</v>
      </c>
      <c r="Y82" s="74"/>
      <c r="Z82" s="230"/>
    </row>
    <row r="83" spans="1:48" ht="16.5" customHeight="1" x14ac:dyDescent="0.25">
      <c r="A83" s="66" t="s">
        <v>66</v>
      </c>
      <c r="B83" s="169">
        <v>3821.1590577930774</v>
      </c>
      <c r="C83" s="169">
        <v>4030.4</v>
      </c>
      <c r="D83" s="169">
        <v>3208.6387795839319</v>
      </c>
      <c r="E83" s="169">
        <v>3212.9502660006451</v>
      </c>
      <c r="F83" s="169">
        <v>3694.392429990708</v>
      </c>
      <c r="G83" s="169">
        <v>3457.4933218878587</v>
      </c>
      <c r="H83" s="169">
        <v>3937.0569567553889</v>
      </c>
      <c r="I83" s="169"/>
      <c r="J83" s="169">
        <v>3791.9230199400909</v>
      </c>
      <c r="K83" s="169">
        <v>4030.4</v>
      </c>
      <c r="L83" s="169">
        <v>3208.6387795839319</v>
      </c>
      <c r="M83" s="169">
        <v>3085.1956383969468</v>
      </c>
      <c r="N83" s="169">
        <v>3649.635303923365</v>
      </c>
      <c r="O83" s="169">
        <v>3283.0865276740446</v>
      </c>
      <c r="P83" s="169">
        <v>3933.0964825137235</v>
      </c>
      <c r="Q83" s="169"/>
      <c r="R83" s="169">
        <v>29.236037852986481</v>
      </c>
      <c r="S83" s="169">
        <v>0</v>
      </c>
      <c r="T83" s="169">
        <v>0</v>
      </c>
      <c r="U83" s="169">
        <v>127.75462760369848</v>
      </c>
      <c r="V83" s="169">
        <v>44.757126067343087</v>
      </c>
      <c r="W83" s="169">
        <v>174.40679421381409</v>
      </c>
      <c r="X83" s="179">
        <v>3.9604742416655099</v>
      </c>
      <c r="Y83" s="74"/>
      <c r="Z83" s="230"/>
    </row>
    <row r="84" spans="1:48" ht="16.5" customHeight="1" x14ac:dyDescent="0.25">
      <c r="A84" s="68" t="s">
        <v>67</v>
      </c>
      <c r="B84" s="69">
        <v>4189.9410334063141</v>
      </c>
      <c r="C84" s="69">
        <v>2961.38</v>
      </c>
      <c r="D84" s="69">
        <v>5877.2496416811045</v>
      </c>
      <c r="E84" s="69">
        <v>3434.0924531680193</v>
      </c>
      <c r="F84" s="69">
        <v>4307.1403397576105</v>
      </c>
      <c r="G84" s="69">
        <v>3071.3660471695471</v>
      </c>
      <c r="H84" s="69">
        <v>3887.2891698811336</v>
      </c>
      <c r="I84" s="169"/>
      <c r="J84" s="69">
        <v>4170.4470413533072</v>
      </c>
      <c r="K84" s="69">
        <v>2961.38</v>
      </c>
      <c r="L84" s="69">
        <v>5877.2496416811045</v>
      </c>
      <c r="M84" s="69">
        <v>3434.0924531680193</v>
      </c>
      <c r="N84" s="69">
        <v>3850.8643469023532</v>
      </c>
      <c r="O84" s="69">
        <v>3033.6336827532682</v>
      </c>
      <c r="P84" s="69">
        <v>3581.7677876994003</v>
      </c>
      <c r="Q84" s="169"/>
      <c r="R84" s="69">
        <v>19.49399205300724</v>
      </c>
      <c r="S84" s="69">
        <v>0</v>
      </c>
      <c r="T84" s="69">
        <v>0</v>
      </c>
      <c r="U84" s="69">
        <v>0</v>
      </c>
      <c r="V84" s="69">
        <v>456.27599285525736</v>
      </c>
      <c r="W84" s="69">
        <v>37.732364416278671</v>
      </c>
      <c r="X84" s="70">
        <v>305.52138218173337</v>
      </c>
      <c r="Y84" s="74"/>
      <c r="Z84" s="230"/>
    </row>
    <row r="85" spans="1:48" ht="16.5" customHeight="1" x14ac:dyDescent="0.25">
      <c r="A85" s="66" t="s">
        <v>68</v>
      </c>
      <c r="B85" s="169">
        <v>3312.6915901148923</v>
      </c>
      <c r="C85" s="169">
        <v>2878.77</v>
      </c>
      <c r="D85" s="169">
        <v>2587.2406180933122</v>
      </c>
      <c r="E85" s="169">
        <v>3059.6250162312663</v>
      </c>
      <c r="F85" s="169">
        <v>1975.5151766186177</v>
      </c>
      <c r="G85" s="169">
        <v>2587.9829964337068</v>
      </c>
      <c r="H85" s="169">
        <v>2979.5906314643566</v>
      </c>
      <c r="I85" s="169"/>
      <c r="J85" s="169">
        <v>3312.6915901148923</v>
      </c>
      <c r="K85" s="169">
        <v>2878.77</v>
      </c>
      <c r="L85" s="169">
        <v>2587.2406180933122</v>
      </c>
      <c r="M85" s="169">
        <v>3024.2462439813344</v>
      </c>
      <c r="N85" s="169">
        <v>1953.6358395806399</v>
      </c>
      <c r="O85" s="169">
        <v>2585.6911636874456</v>
      </c>
      <c r="P85" s="169">
        <v>2641.3028974066151</v>
      </c>
      <c r="Q85" s="169"/>
      <c r="R85" s="169">
        <v>0</v>
      </c>
      <c r="S85" s="169">
        <v>0</v>
      </c>
      <c r="T85" s="169">
        <v>0</v>
      </c>
      <c r="U85" s="169">
        <v>35.378772249931927</v>
      </c>
      <c r="V85" s="169">
        <v>21.879337037977855</v>
      </c>
      <c r="W85" s="169">
        <v>2.2918327462612784</v>
      </c>
      <c r="X85" s="179">
        <v>338.2877340577416</v>
      </c>
      <c r="Y85" s="74"/>
      <c r="Z85" s="230"/>
    </row>
    <row r="86" spans="1:48" ht="16.5" customHeight="1" x14ac:dyDescent="0.25">
      <c r="A86" s="68" t="s">
        <v>69</v>
      </c>
      <c r="B86" s="69">
        <v>3161.8599999999997</v>
      </c>
      <c r="C86" s="69">
        <v>4085.56</v>
      </c>
      <c r="D86" s="69">
        <v>2523.4799999999996</v>
      </c>
      <c r="E86" s="69">
        <v>3010.837659199557</v>
      </c>
      <c r="F86" s="69">
        <v>2944.9792641481558</v>
      </c>
      <c r="G86" s="69">
        <v>4143.0723467315211</v>
      </c>
      <c r="H86" s="69">
        <v>4569.568984938137</v>
      </c>
      <c r="I86" s="169"/>
      <c r="J86" s="69">
        <v>3161.8599999999997</v>
      </c>
      <c r="K86" s="69">
        <v>4085.56</v>
      </c>
      <c r="L86" s="69">
        <v>2523.4799999999996</v>
      </c>
      <c r="M86" s="69">
        <v>2952.6268720085882</v>
      </c>
      <c r="N86" s="69">
        <v>2937.3517320973447</v>
      </c>
      <c r="O86" s="69">
        <v>4141.1644214557109</v>
      </c>
      <c r="P86" s="69">
        <v>4569.568984938137</v>
      </c>
      <c r="Q86" s="169"/>
      <c r="R86" s="69">
        <v>0</v>
      </c>
      <c r="S86" s="69">
        <v>0</v>
      </c>
      <c r="T86" s="69">
        <v>0</v>
      </c>
      <c r="U86" s="69">
        <v>58.210787190969022</v>
      </c>
      <c r="V86" s="69">
        <v>7.6275320508109488</v>
      </c>
      <c r="W86" s="69">
        <v>1.9079252758101457</v>
      </c>
      <c r="X86" s="70">
        <v>0</v>
      </c>
      <c r="Y86" s="74"/>
      <c r="Z86" s="230"/>
    </row>
    <row r="87" spans="1:48" ht="16.5" customHeight="1" x14ac:dyDescent="0.25">
      <c r="A87" s="66" t="s">
        <v>70</v>
      </c>
      <c r="B87" s="169">
        <v>3629.36</v>
      </c>
      <c r="C87" s="169">
        <v>2455.6400000000003</v>
      </c>
      <c r="D87" s="169">
        <v>2958.74</v>
      </c>
      <c r="E87" s="169">
        <v>3495.9115376047675</v>
      </c>
      <c r="F87" s="169">
        <v>3758.4874156528585</v>
      </c>
      <c r="G87" s="169">
        <v>3404.2155855085202</v>
      </c>
      <c r="H87" s="169">
        <v>3977.8861493877293</v>
      </c>
      <c r="I87" s="169"/>
      <c r="J87" s="169">
        <v>3531.94</v>
      </c>
      <c r="K87" s="169">
        <v>2455.6400000000003</v>
      </c>
      <c r="L87" s="169">
        <v>2958.74</v>
      </c>
      <c r="M87" s="169">
        <v>3495.9115376047675</v>
      </c>
      <c r="N87" s="169">
        <v>3607.8721735869831</v>
      </c>
      <c r="O87" s="169">
        <v>3401.3127709955243</v>
      </c>
      <c r="P87" s="169">
        <v>3959.9427832736028</v>
      </c>
      <c r="Q87" s="169"/>
      <c r="R87" s="169">
        <v>97.42</v>
      </c>
      <c r="S87" s="169">
        <v>0</v>
      </c>
      <c r="T87" s="169">
        <v>0</v>
      </c>
      <c r="U87" s="169">
        <v>0</v>
      </c>
      <c r="V87" s="169">
        <v>150.61524206587563</v>
      </c>
      <c r="W87" s="169">
        <v>2.9028145129961946</v>
      </c>
      <c r="X87" s="179">
        <v>17.943366114126587</v>
      </c>
      <c r="Y87" s="74"/>
      <c r="Z87" s="230"/>
    </row>
    <row r="88" spans="1:48" ht="16.5" customHeight="1" x14ac:dyDescent="0.25">
      <c r="A88" s="68" t="s">
        <v>71</v>
      </c>
      <c r="B88" s="69">
        <v>3566.18</v>
      </c>
      <c r="C88" s="69">
        <v>4096.16</v>
      </c>
      <c r="D88" s="69">
        <v>4638.1499999999996</v>
      </c>
      <c r="E88" s="69">
        <v>3584.3778801827671</v>
      </c>
      <c r="F88" s="69">
        <v>4561.0291582524751</v>
      </c>
      <c r="G88" s="69">
        <v>3473.4104122309359</v>
      </c>
      <c r="H88" s="69">
        <v>3701.7678659660373</v>
      </c>
      <c r="I88" s="169"/>
      <c r="J88" s="69">
        <v>3543.71</v>
      </c>
      <c r="K88" s="69">
        <v>4071.16</v>
      </c>
      <c r="L88" s="69">
        <v>4138.57</v>
      </c>
      <c r="M88" s="69">
        <v>3477.9407378795827</v>
      </c>
      <c r="N88" s="69">
        <v>3928.8277356572389</v>
      </c>
      <c r="O88" s="69">
        <v>3192.2902917073534</v>
      </c>
      <c r="P88" s="69">
        <v>3680.7779342811045</v>
      </c>
      <c r="Q88" s="169"/>
      <c r="R88" s="69">
        <v>22.47</v>
      </c>
      <c r="S88" s="69">
        <v>25</v>
      </c>
      <c r="T88" s="69">
        <v>499.58</v>
      </c>
      <c r="U88" s="69">
        <v>106.43714230318436</v>
      </c>
      <c r="V88" s="69">
        <v>632.20142259523584</v>
      </c>
      <c r="W88" s="69">
        <v>281.1201205235825</v>
      </c>
      <c r="X88" s="70">
        <v>20.989931684932788</v>
      </c>
      <c r="Y88" s="74"/>
      <c r="Z88" s="230"/>
    </row>
    <row r="89" spans="1:48" ht="16.5" customHeight="1" x14ac:dyDescent="0.25">
      <c r="A89" s="66" t="s">
        <v>72</v>
      </c>
      <c r="B89" s="169">
        <v>2875.69</v>
      </c>
      <c r="C89" s="169">
        <v>4705.4400000000005</v>
      </c>
      <c r="D89" s="169">
        <v>3590.7</v>
      </c>
      <c r="E89" s="169">
        <v>2742.4566199179849</v>
      </c>
      <c r="F89" s="169">
        <v>3874.1331822883317</v>
      </c>
      <c r="G89" s="169">
        <v>3723.3293147110658</v>
      </c>
      <c r="H89" s="169">
        <v>3540.4228814530529</v>
      </c>
      <c r="I89" s="169"/>
      <c r="J89" s="169">
        <v>2875.69</v>
      </c>
      <c r="K89" s="169">
        <v>4705.4400000000005</v>
      </c>
      <c r="L89" s="169">
        <v>3418.7</v>
      </c>
      <c r="M89" s="169">
        <v>2494.7610588815869</v>
      </c>
      <c r="N89" s="169">
        <v>3522.8134213947446</v>
      </c>
      <c r="O89" s="169">
        <v>3485.2784876547803</v>
      </c>
      <c r="P89" s="169">
        <v>3400.5083293886391</v>
      </c>
      <c r="Q89" s="169"/>
      <c r="R89" s="169">
        <v>0</v>
      </c>
      <c r="S89" s="169">
        <v>0</v>
      </c>
      <c r="T89" s="169">
        <v>172</v>
      </c>
      <c r="U89" s="169">
        <v>247.695561036398</v>
      </c>
      <c r="V89" s="169">
        <v>351.31976089358687</v>
      </c>
      <c r="W89" s="169">
        <v>238.05082705628527</v>
      </c>
      <c r="X89" s="179">
        <v>139.91455206441381</v>
      </c>
      <c r="Y89" s="74"/>
      <c r="Z89" s="230"/>
    </row>
    <row r="90" spans="1:48" ht="16.5" customHeight="1" x14ac:dyDescent="0.25">
      <c r="A90" s="68" t="s">
        <v>73</v>
      </c>
      <c r="B90" s="69">
        <v>3295.95</v>
      </c>
      <c r="C90" s="69">
        <v>2877.48</v>
      </c>
      <c r="D90" s="69">
        <v>2886.9</v>
      </c>
      <c r="E90" s="69">
        <v>1570.5260817217893</v>
      </c>
      <c r="F90" s="69">
        <v>3296.901295375068</v>
      </c>
      <c r="G90" s="69">
        <v>3115.5707033075873</v>
      </c>
      <c r="H90" s="69">
        <v>2782.7507645482997</v>
      </c>
      <c r="I90" s="169"/>
      <c r="J90" s="69">
        <v>3295.95</v>
      </c>
      <c r="K90" s="69">
        <v>2877.48</v>
      </c>
      <c r="L90" s="69">
        <v>2316.0700000000002</v>
      </c>
      <c r="M90" s="69">
        <v>1550.6434879539479</v>
      </c>
      <c r="N90" s="69">
        <v>3044.0755765097388</v>
      </c>
      <c r="O90" s="69">
        <v>3050.3698173942853</v>
      </c>
      <c r="P90" s="69">
        <v>2614.9174041978708</v>
      </c>
      <c r="Q90" s="169"/>
      <c r="R90" s="69">
        <v>0</v>
      </c>
      <c r="S90" s="69">
        <v>0</v>
      </c>
      <c r="T90" s="69">
        <v>570.83000000000004</v>
      </c>
      <c r="U90" s="69">
        <v>19.882593767841364</v>
      </c>
      <c r="V90" s="69">
        <v>252.82571886532918</v>
      </c>
      <c r="W90" s="69">
        <v>65.20088591330223</v>
      </c>
      <c r="X90" s="70">
        <v>167.83336035042882</v>
      </c>
      <c r="Y90" s="74"/>
      <c r="Z90" s="230"/>
    </row>
    <row r="91" spans="1:48" ht="16.5" customHeight="1" x14ac:dyDescent="0.25">
      <c r="A91" s="66" t="s">
        <v>74</v>
      </c>
      <c r="B91" s="169">
        <v>2119.63</v>
      </c>
      <c r="C91" s="169">
        <v>2079.09</v>
      </c>
      <c r="D91" s="169">
        <v>3542.79</v>
      </c>
      <c r="E91" s="169">
        <v>2306.0889301231337</v>
      </c>
      <c r="F91" s="169">
        <v>1805.4696842831108</v>
      </c>
      <c r="G91" s="169">
        <v>1428.7116335384926</v>
      </c>
      <c r="H91" s="169">
        <v>2316.4632918851325</v>
      </c>
      <c r="I91" s="169"/>
      <c r="J91" s="169">
        <v>2119.63</v>
      </c>
      <c r="K91" s="169">
        <v>2079.09</v>
      </c>
      <c r="L91" s="169">
        <v>3542.79</v>
      </c>
      <c r="M91" s="169">
        <v>2306.0889301231337</v>
      </c>
      <c r="N91" s="169">
        <v>1805.4696842831108</v>
      </c>
      <c r="O91" s="169">
        <v>1428.7116335384926</v>
      </c>
      <c r="P91" s="169">
        <v>2266.3646278761862</v>
      </c>
      <c r="Q91" s="169"/>
      <c r="R91" s="169">
        <v>0</v>
      </c>
      <c r="S91" s="169">
        <v>0</v>
      </c>
      <c r="T91" s="169">
        <v>0</v>
      </c>
      <c r="U91" s="169">
        <v>0</v>
      </c>
      <c r="V91" s="169">
        <v>0</v>
      </c>
      <c r="W91" s="169">
        <v>0</v>
      </c>
      <c r="X91" s="179">
        <v>50.098664008946329</v>
      </c>
      <c r="Y91" s="74"/>
      <c r="Z91" s="230"/>
    </row>
    <row r="92" spans="1:48" ht="16.5" customHeight="1" x14ac:dyDescent="0.25">
      <c r="A92" s="77" t="s">
        <v>338</v>
      </c>
      <c r="B92" s="78">
        <v>38965.359999999993</v>
      </c>
      <c r="C92" s="78">
        <v>39903.06</v>
      </c>
      <c r="D92" s="78">
        <v>40646.819534884002</v>
      </c>
      <c r="E92" s="78">
        <v>35471.901868030007</v>
      </c>
      <c r="F92" s="78">
        <v>38608.516483515989</v>
      </c>
      <c r="G92" s="78">
        <v>39653.484481436877</v>
      </c>
      <c r="H92" s="78">
        <v>40741.132319093129</v>
      </c>
      <c r="I92" s="82"/>
      <c r="J92" s="78">
        <v>38676.835583220476</v>
      </c>
      <c r="K92" s="78">
        <v>39855.06</v>
      </c>
      <c r="L92" s="78">
        <v>39369.499525811494</v>
      </c>
      <c r="M92" s="78">
        <v>34862.781574196459</v>
      </c>
      <c r="N92" s="78">
        <v>36611.016748857546</v>
      </c>
      <c r="O92" s="78">
        <v>38470.292653422657</v>
      </c>
      <c r="P92" s="78">
        <v>39696.582854389133</v>
      </c>
      <c r="Q92" s="82"/>
      <c r="R92" s="78">
        <v>288.52441677951867</v>
      </c>
      <c r="S92" s="78">
        <v>48</v>
      </c>
      <c r="T92" s="78">
        <v>1277.3200090725068</v>
      </c>
      <c r="U92" s="78">
        <v>609.12029383354275</v>
      </c>
      <c r="V92" s="78">
        <v>1997.4997346584539</v>
      </c>
      <c r="W92" s="78">
        <v>1183.1918280142099</v>
      </c>
      <c r="X92" s="187">
        <v>1044.5494647039889</v>
      </c>
      <c r="Y92" s="74"/>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row>
    <row r="93" spans="1:48" ht="16.5" customHeight="1" x14ac:dyDescent="0.25">
      <c r="Z93" s="230"/>
    </row>
    <row r="94" spans="1:48" ht="16.5" customHeight="1" x14ac:dyDescent="0.25">
      <c r="A94" s="312" t="s">
        <v>278</v>
      </c>
      <c r="B94" s="305" t="s">
        <v>336</v>
      </c>
      <c r="C94" s="305"/>
      <c r="D94" s="305"/>
      <c r="E94" s="305"/>
      <c r="F94" s="305"/>
      <c r="G94" s="305"/>
      <c r="H94" s="305"/>
      <c r="I94" s="216"/>
      <c r="J94" s="305" t="s">
        <v>357</v>
      </c>
      <c r="K94" s="305"/>
      <c r="L94" s="305"/>
      <c r="M94" s="305"/>
      <c r="N94" s="305"/>
      <c r="O94" s="305"/>
      <c r="P94" s="305"/>
      <c r="Q94" s="216"/>
      <c r="R94" s="305" t="s">
        <v>358</v>
      </c>
      <c r="S94" s="305"/>
      <c r="T94" s="305"/>
      <c r="U94" s="305"/>
      <c r="V94" s="305"/>
      <c r="W94" s="305"/>
      <c r="X94" s="306"/>
      <c r="Z94" s="230"/>
    </row>
    <row r="95" spans="1:48" ht="16.5" customHeight="1" x14ac:dyDescent="0.25">
      <c r="A95" s="313"/>
      <c r="B95" s="307">
        <v>2018</v>
      </c>
      <c r="C95" s="307">
        <v>2019</v>
      </c>
      <c r="D95" s="307">
        <v>2020</v>
      </c>
      <c r="E95" s="307">
        <v>2021</v>
      </c>
      <c r="F95" s="307">
        <v>2022</v>
      </c>
      <c r="G95" s="307" t="s">
        <v>393</v>
      </c>
      <c r="H95" s="307" t="s">
        <v>394</v>
      </c>
      <c r="I95" s="26"/>
      <c r="J95" s="307">
        <v>2018</v>
      </c>
      <c r="K95" s="307">
        <v>2019</v>
      </c>
      <c r="L95" s="307">
        <v>2020</v>
      </c>
      <c r="M95" s="307">
        <v>2021</v>
      </c>
      <c r="N95" s="307">
        <v>2022</v>
      </c>
      <c r="O95" s="307" t="s">
        <v>393</v>
      </c>
      <c r="P95" s="307" t="s">
        <v>394</v>
      </c>
      <c r="Q95" s="26"/>
      <c r="R95" s="307">
        <v>2018</v>
      </c>
      <c r="S95" s="307">
        <v>2019</v>
      </c>
      <c r="T95" s="307">
        <v>2020</v>
      </c>
      <c r="U95" s="307">
        <v>2021</v>
      </c>
      <c r="V95" s="307">
        <v>2022</v>
      </c>
      <c r="W95" s="307" t="s">
        <v>393</v>
      </c>
      <c r="X95" s="309" t="s">
        <v>394</v>
      </c>
      <c r="Z95" s="230"/>
    </row>
    <row r="96" spans="1:48" ht="16.5" customHeight="1" x14ac:dyDescent="0.25">
      <c r="A96" s="314"/>
      <c r="B96" s="308"/>
      <c r="C96" s="308"/>
      <c r="D96" s="308"/>
      <c r="E96" s="308"/>
      <c r="F96" s="308"/>
      <c r="G96" s="308"/>
      <c r="H96" s="308"/>
      <c r="I96" s="46"/>
      <c r="J96" s="308"/>
      <c r="K96" s="308"/>
      <c r="L96" s="308"/>
      <c r="M96" s="308"/>
      <c r="N96" s="308"/>
      <c r="O96" s="308"/>
      <c r="P96" s="308"/>
      <c r="Q96" s="46"/>
      <c r="R96" s="308"/>
      <c r="S96" s="308"/>
      <c r="T96" s="308"/>
      <c r="U96" s="308"/>
      <c r="V96" s="308"/>
      <c r="W96" s="308"/>
      <c r="X96" s="310"/>
      <c r="Z96" s="230"/>
    </row>
    <row r="97" spans="1:48" ht="16.5" customHeight="1" x14ac:dyDescent="0.25">
      <c r="A97" s="66" t="s">
        <v>82</v>
      </c>
      <c r="B97" s="170">
        <v>148168.69014732965</v>
      </c>
      <c r="C97" s="170">
        <v>136402.1875343115</v>
      </c>
      <c r="D97" s="170">
        <v>153610.03420081967</v>
      </c>
      <c r="E97" s="170">
        <v>127434.77040816301</v>
      </c>
      <c r="F97" s="170">
        <v>128093.00000000003</v>
      </c>
      <c r="G97" s="170">
        <v>144042.5</v>
      </c>
      <c r="H97" s="170">
        <v>143853.12252198727</v>
      </c>
      <c r="I97" s="170"/>
      <c r="J97" s="170">
        <v>147048.18027595893</v>
      </c>
      <c r="K97" s="170">
        <v>135145.16149719022</v>
      </c>
      <c r="L97" s="170">
        <v>152545.03420081967</v>
      </c>
      <c r="M97" s="170">
        <v>125961.71637410996</v>
      </c>
      <c r="N97" s="170">
        <v>126517.03691931321</v>
      </c>
      <c r="O97" s="170">
        <v>141626.77479183575</v>
      </c>
      <c r="P97" s="170">
        <v>142028.12252198727</v>
      </c>
      <c r="Q97" s="170"/>
      <c r="R97" s="170">
        <v>1120.5098713707393</v>
      </c>
      <c r="S97" s="170">
        <v>1257.0260371213001</v>
      </c>
      <c r="T97" s="170">
        <v>1065</v>
      </c>
      <c r="U97" s="170">
        <v>1473.0540340530395</v>
      </c>
      <c r="V97" s="170">
        <v>1575.9630806867874</v>
      </c>
      <c r="W97" s="170">
        <v>2415.7252081642646</v>
      </c>
      <c r="X97" s="185">
        <v>1825</v>
      </c>
      <c r="Y97" s="255"/>
      <c r="Z97" s="255"/>
    </row>
    <row r="98" spans="1:48" ht="16.5" customHeight="1" x14ac:dyDescent="0.25">
      <c r="A98" s="68" t="s">
        <v>84</v>
      </c>
      <c r="B98" s="65">
        <v>67717.03</v>
      </c>
      <c r="C98" s="65">
        <v>86189.94</v>
      </c>
      <c r="D98" s="65">
        <v>95016.872051282</v>
      </c>
      <c r="E98" s="65">
        <v>75935.753598965995</v>
      </c>
      <c r="F98" s="65">
        <v>62845.371772845006</v>
      </c>
      <c r="G98" s="65">
        <v>65743.700000000012</v>
      </c>
      <c r="H98" s="65">
        <v>74786.095608830015</v>
      </c>
      <c r="I98" s="170"/>
      <c r="J98" s="65">
        <v>6417.8311458762855</v>
      </c>
      <c r="K98" s="65">
        <v>6192.8816887331504</v>
      </c>
      <c r="L98" s="65">
        <v>5323.2351048884902</v>
      </c>
      <c r="M98" s="65">
        <v>4504.5225405550209</v>
      </c>
      <c r="N98" s="65">
        <v>4279.7775974819406</v>
      </c>
      <c r="O98" s="65">
        <v>6199.2841488325439</v>
      </c>
      <c r="P98" s="65">
        <v>5897.6750868399049</v>
      </c>
      <c r="Q98" s="170"/>
      <c r="R98" s="65">
        <v>61299.198854123715</v>
      </c>
      <c r="S98" s="65">
        <v>79997.058311266854</v>
      </c>
      <c r="T98" s="65">
        <v>89693.636946393497</v>
      </c>
      <c r="U98" s="65">
        <v>71431.23105841098</v>
      </c>
      <c r="V98" s="65">
        <v>58565.594175363054</v>
      </c>
      <c r="W98" s="65">
        <v>59544.415851167454</v>
      </c>
      <c r="X98" s="73">
        <v>68888.42052199009</v>
      </c>
      <c r="Y98" s="255"/>
      <c r="Z98" s="255"/>
    </row>
    <row r="99" spans="1:48" ht="16.5" customHeight="1" x14ac:dyDescent="0.25">
      <c r="A99" s="66" t="s">
        <v>83</v>
      </c>
      <c r="B99" s="170">
        <v>222331.17</v>
      </c>
      <c r="C99" s="170">
        <v>252147.43000000002</v>
      </c>
      <c r="D99" s="170">
        <v>280076</v>
      </c>
      <c r="E99" s="170">
        <v>277502.7575758</v>
      </c>
      <c r="F99" s="170">
        <v>283793.00000000006</v>
      </c>
      <c r="G99" s="170">
        <v>315952.00000000006</v>
      </c>
      <c r="H99" s="170">
        <v>344135.44999999995</v>
      </c>
      <c r="I99" s="170"/>
      <c r="J99" s="170">
        <v>43108.948282961581</v>
      </c>
      <c r="K99" s="170">
        <v>49269.510947809045</v>
      </c>
      <c r="L99" s="170">
        <v>41697.535496352684</v>
      </c>
      <c r="M99" s="170">
        <v>37509.992357827607</v>
      </c>
      <c r="N99" s="170">
        <v>49859.160053321844</v>
      </c>
      <c r="O99" s="170">
        <v>45553.469635504152</v>
      </c>
      <c r="P99" s="170">
        <v>50633.22623064604</v>
      </c>
      <c r="Q99" s="170"/>
      <c r="R99" s="170">
        <v>179222.22171703842</v>
      </c>
      <c r="S99" s="170">
        <v>202877.91905219099</v>
      </c>
      <c r="T99" s="170">
        <v>238378.46450364726</v>
      </c>
      <c r="U99" s="170">
        <v>239992.7652179724</v>
      </c>
      <c r="V99" s="170">
        <v>233933.83994667811</v>
      </c>
      <c r="W99" s="170">
        <v>270398.53036449593</v>
      </c>
      <c r="X99" s="185">
        <v>293502.22376935388</v>
      </c>
      <c r="Y99" s="255"/>
      <c r="Z99" s="255"/>
    </row>
    <row r="100" spans="1:48" ht="16.5" customHeight="1" x14ac:dyDescent="0.25">
      <c r="A100" s="68" t="s">
        <v>85</v>
      </c>
      <c r="B100" s="65">
        <v>22471.16</v>
      </c>
      <c r="C100" s="65">
        <v>22899.760000000002</v>
      </c>
      <c r="D100" s="65">
        <v>25914.633880596994</v>
      </c>
      <c r="E100" s="65">
        <v>20337.000000000004</v>
      </c>
      <c r="F100" s="65">
        <v>20442.5</v>
      </c>
      <c r="G100" s="65">
        <v>23195</v>
      </c>
      <c r="H100" s="65">
        <v>24911.27</v>
      </c>
      <c r="I100" s="170"/>
      <c r="J100" s="65">
        <v>21544.180700546636</v>
      </c>
      <c r="K100" s="65">
        <v>21853.696178980379</v>
      </c>
      <c r="L100" s="65">
        <v>24125.367448559991</v>
      </c>
      <c r="M100" s="65">
        <v>19094.626293994275</v>
      </c>
      <c r="N100" s="65">
        <v>19100.014248862994</v>
      </c>
      <c r="O100" s="65">
        <v>22384.067164952008</v>
      </c>
      <c r="P100" s="65">
        <v>24217.279999999999</v>
      </c>
      <c r="Q100" s="170"/>
      <c r="R100" s="65">
        <v>926.97929945336671</v>
      </c>
      <c r="S100" s="65">
        <v>1046.0638210196257</v>
      </c>
      <c r="T100" s="65">
        <v>1789.2664320370072</v>
      </c>
      <c r="U100" s="65">
        <v>1242.3737060057242</v>
      </c>
      <c r="V100" s="65">
        <v>1342.4857511370049</v>
      </c>
      <c r="W100" s="65">
        <v>810.93283504799251</v>
      </c>
      <c r="X100" s="73">
        <v>693.99</v>
      </c>
      <c r="Y100" s="74"/>
      <c r="Z100" s="230"/>
    </row>
    <row r="101" spans="1:48" ht="16.5" customHeight="1" x14ac:dyDescent="0.25">
      <c r="A101" s="66" t="s">
        <v>86</v>
      </c>
      <c r="B101" s="170">
        <v>38965.359999999993</v>
      </c>
      <c r="C101" s="170">
        <v>39903.06</v>
      </c>
      <c r="D101" s="170">
        <v>40646.819534884002</v>
      </c>
      <c r="E101" s="170">
        <v>35471.901868030007</v>
      </c>
      <c r="F101" s="170">
        <v>38608.516483515989</v>
      </c>
      <c r="G101" s="170">
        <v>39653.484481436877</v>
      </c>
      <c r="H101" s="170">
        <v>40741.132319093129</v>
      </c>
      <c r="I101" s="170"/>
      <c r="J101" s="170">
        <v>38676.835583220476</v>
      </c>
      <c r="K101" s="170">
        <v>39855.06</v>
      </c>
      <c r="L101" s="170">
        <v>39369.499525811494</v>
      </c>
      <c r="M101" s="170">
        <v>34862.781574196459</v>
      </c>
      <c r="N101" s="170">
        <v>36611.016748857546</v>
      </c>
      <c r="O101" s="170">
        <v>38470.292653422657</v>
      </c>
      <c r="P101" s="170">
        <v>39696.582854389133</v>
      </c>
      <c r="Q101" s="170"/>
      <c r="R101" s="170">
        <v>288.52441677951867</v>
      </c>
      <c r="S101" s="170">
        <v>48</v>
      </c>
      <c r="T101" s="170">
        <v>1277.3200090725068</v>
      </c>
      <c r="U101" s="170">
        <v>609.12029383354275</v>
      </c>
      <c r="V101" s="170">
        <v>1997.4997346584539</v>
      </c>
      <c r="W101" s="170">
        <v>1183.1918280142099</v>
      </c>
      <c r="X101" s="185">
        <v>1044.5494647039889</v>
      </c>
      <c r="Y101" s="74"/>
      <c r="Z101" s="230"/>
    </row>
    <row r="102" spans="1:48" ht="16.5" customHeight="1" x14ac:dyDescent="0.25">
      <c r="A102" s="77" t="s">
        <v>111</v>
      </c>
      <c r="B102" s="78">
        <v>499653.41014732962</v>
      </c>
      <c r="C102" s="78">
        <v>537542.3775343115</v>
      </c>
      <c r="D102" s="78">
        <v>595264.35966758255</v>
      </c>
      <c r="E102" s="78">
        <v>536682.18345095904</v>
      </c>
      <c r="F102" s="78">
        <v>533782.38825636113</v>
      </c>
      <c r="G102" s="78">
        <v>588586.68448143697</v>
      </c>
      <c r="H102" s="78">
        <v>628427.07044991036</v>
      </c>
      <c r="I102" s="82"/>
      <c r="J102" s="78">
        <v>256795.97598856391</v>
      </c>
      <c r="K102" s="78">
        <v>252316.31031271277</v>
      </c>
      <c r="L102" s="78">
        <v>263060.67177643231</v>
      </c>
      <c r="M102" s="78">
        <v>221933.63914068334</v>
      </c>
      <c r="N102" s="78">
        <v>236367.00556783754</v>
      </c>
      <c r="O102" s="78">
        <v>254233.88839454713</v>
      </c>
      <c r="P102" s="78">
        <v>262472.88669386238</v>
      </c>
      <c r="Q102" s="82"/>
      <c r="R102" s="78">
        <v>242857.43415876577</v>
      </c>
      <c r="S102" s="78">
        <v>285226.06722159876</v>
      </c>
      <c r="T102" s="78">
        <v>332203.68789115024</v>
      </c>
      <c r="U102" s="78">
        <v>314748.5443102757</v>
      </c>
      <c r="V102" s="78">
        <v>297415.38268852344</v>
      </c>
      <c r="W102" s="78">
        <v>334352.79608688987</v>
      </c>
      <c r="X102" s="187">
        <v>365954.18375604798</v>
      </c>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row>
    <row r="103" spans="1:48" ht="16.5" customHeight="1" x14ac:dyDescent="0.25"/>
    <row r="104" spans="1:48" x14ac:dyDescent="0.25">
      <c r="A104" s="183" t="s">
        <v>81</v>
      </c>
      <c r="B104" s="93"/>
      <c r="C104" s="67"/>
      <c r="D104" s="175"/>
      <c r="E104" s="175"/>
      <c r="F104" s="175"/>
      <c r="G104" s="175"/>
      <c r="H104" s="175"/>
      <c r="I104" s="188"/>
      <c r="J104" s="188"/>
      <c r="K104" s="188"/>
      <c r="L104" s="188"/>
      <c r="M104" s="188"/>
      <c r="N104" s="188"/>
      <c r="O104" s="188"/>
      <c r="P104" s="188"/>
      <c r="Q104" s="188"/>
      <c r="R104" s="188"/>
      <c r="S104" s="188"/>
      <c r="T104" s="188"/>
      <c r="U104" s="188"/>
      <c r="V104" s="188"/>
      <c r="W104" s="188"/>
      <c r="X104" s="189"/>
    </row>
    <row r="105" spans="1:48" x14ac:dyDescent="0.25">
      <c r="A105" s="186" t="s">
        <v>337</v>
      </c>
      <c r="B105" s="169"/>
      <c r="C105" s="169"/>
      <c r="D105" s="169"/>
      <c r="E105" s="169"/>
      <c r="F105" s="169"/>
      <c r="G105" s="169"/>
      <c r="H105" s="169"/>
      <c r="X105" s="190"/>
    </row>
    <row r="106" spans="1:48" ht="14.1" customHeight="1" x14ac:dyDescent="0.25">
      <c r="A106" s="186" t="s">
        <v>392</v>
      </c>
      <c r="B106" s="169"/>
      <c r="C106" s="169"/>
      <c r="D106" s="169"/>
      <c r="E106" s="169"/>
      <c r="F106" s="169"/>
      <c r="G106" s="169"/>
      <c r="H106" s="169"/>
      <c r="X106" s="190"/>
      <c r="Y106" s="254"/>
      <c r="Z106" s="254"/>
    </row>
    <row r="107" spans="1:48" x14ac:dyDescent="0.25">
      <c r="A107" s="86" t="s">
        <v>427</v>
      </c>
      <c r="B107" s="169"/>
      <c r="C107" s="169"/>
      <c r="D107" s="169"/>
      <c r="E107" s="169"/>
      <c r="F107" s="169"/>
      <c r="G107" s="169"/>
      <c r="H107" s="169"/>
      <c r="X107" s="190"/>
    </row>
    <row r="108" spans="1:48" x14ac:dyDescent="0.25">
      <c r="A108" s="86" t="s">
        <v>428</v>
      </c>
      <c r="B108" s="169"/>
      <c r="C108" s="169"/>
      <c r="D108" s="169"/>
      <c r="E108" s="169"/>
      <c r="F108" s="169"/>
      <c r="G108" s="169"/>
      <c r="H108" s="169"/>
      <c r="X108" s="190"/>
    </row>
    <row r="109" spans="1:48" x14ac:dyDescent="0.25">
      <c r="A109" s="171" t="s">
        <v>429</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7"/>
    </row>
  </sheetData>
  <mergeCells count="177">
    <mergeCell ref="A43:A45"/>
    <mergeCell ref="A60:A62"/>
    <mergeCell ref="A77:A79"/>
    <mergeCell ref="N95:N96"/>
    <mergeCell ref="A94:A96"/>
    <mergeCell ref="J94:P94"/>
    <mergeCell ref="N78:N79"/>
    <mergeCell ref="R95:R96"/>
    <mergeCell ref="B95:B96"/>
    <mergeCell ref="C95:C96"/>
    <mergeCell ref="D95:D96"/>
    <mergeCell ref="E95:E96"/>
    <mergeCell ref="R94:X94"/>
    <mergeCell ref="S95:S96"/>
    <mergeCell ref="T95:T96"/>
    <mergeCell ref="U95:U96"/>
    <mergeCell ref="V95:V96"/>
    <mergeCell ref="A76:F76"/>
    <mergeCell ref="B78:B79"/>
    <mergeCell ref="C78:C79"/>
    <mergeCell ref="D78:D79"/>
    <mergeCell ref="E78:E79"/>
    <mergeCell ref="F78:F79"/>
    <mergeCell ref="R78:R79"/>
    <mergeCell ref="T78:T79"/>
    <mergeCell ref="J78:J79"/>
    <mergeCell ref="K78:K79"/>
    <mergeCell ref="L78:L79"/>
    <mergeCell ref="M78:M79"/>
    <mergeCell ref="K44:K45"/>
    <mergeCell ref="L44:L45"/>
    <mergeCell ref="M44:M45"/>
    <mergeCell ref="J60:P60"/>
    <mergeCell ref="R60:X60"/>
    <mergeCell ref="S61:S62"/>
    <mergeCell ref="T61:T62"/>
    <mergeCell ref="U61:U62"/>
    <mergeCell ref="V61:V62"/>
    <mergeCell ref="B61:B62"/>
    <mergeCell ref="C61:C62"/>
    <mergeCell ref="D61:D62"/>
    <mergeCell ref="E61:E62"/>
    <mergeCell ref="F61:F62"/>
    <mergeCell ref="R44:R45"/>
    <mergeCell ref="N44:N45"/>
    <mergeCell ref="R61:R62"/>
    <mergeCell ref="B44:B45"/>
    <mergeCell ref="C44:C45"/>
    <mergeCell ref="J61:J62"/>
    <mergeCell ref="K61:K62"/>
    <mergeCell ref="L61:L62"/>
    <mergeCell ref="M61:M62"/>
    <mergeCell ref="N61:N62"/>
    <mergeCell ref="V27:V28"/>
    <mergeCell ref="F27:F28"/>
    <mergeCell ref="L10:L11"/>
    <mergeCell ref="V10:V11"/>
    <mergeCell ref="M10:M11"/>
    <mergeCell ref="N10:N11"/>
    <mergeCell ref="L27:L28"/>
    <mergeCell ref="M27:M28"/>
    <mergeCell ref="N27:N28"/>
    <mergeCell ref="T27:T28"/>
    <mergeCell ref="R27:R28"/>
    <mergeCell ref="S27:S28"/>
    <mergeCell ref="H27:H28"/>
    <mergeCell ref="O27:O28"/>
    <mergeCell ref="P27:P28"/>
    <mergeCell ref="B10:B11"/>
    <mergeCell ref="C10:C11"/>
    <mergeCell ref="R10:R11"/>
    <mergeCell ref="S10:S11"/>
    <mergeCell ref="T10:T11"/>
    <mergeCell ref="U10:U11"/>
    <mergeCell ref="D10:D11"/>
    <mergeCell ref="A26:A28"/>
    <mergeCell ref="B27:B28"/>
    <mergeCell ref="C27:C28"/>
    <mergeCell ref="E27:E28"/>
    <mergeCell ref="U27:U28"/>
    <mergeCell ref="D27:D28"/>
    <mergeCell ref="A3:X4"/>
    <mergeCell ref="A1:X2"/>
    <mergeCell ref="W27:W28"/>
    <mergeCell ref="X27:X28"/>
    <mergeCell ref="B26:H26"/>
    <mergeCell ref="J26:P26"/>
    <mergeCell ref="R26:X26"/>
    <mergeCell ref="H10:H11"/>
    <mergeCell ref="O10:O11"/>
    <mergeCell ref="P10:P11"/>
    <mergeCell ref="W10:W11"/>
    <mergeCell ref="X10:X11"/>
    <mergeCell ref="J27:J28"/>
    <mergeCell ref="K27:K28"/>
    <mergeCell ref="G27:G28"/>
    <mergeCell ref="B9:H9"/>
    <mergeCell ref="J9:P9"/>
    <mergeCell ref="R9:X9"/>
    <mergeCell ref="E10:E11"/>
    <mergeCell ref="F10:F11"/>
    <mergeCell ref="A9:A11"/>
    <mergeCell ref="J10:J11"/>
    <mergeCell ref="K10:K11"/>
    <mergeCell ref="G10:G11"/>
    <mergeCell ref="B43:H43"/>
    <mergeCell ref="J43:P43"/>
    <mergeCell ref="R43:X43"/>
    <mergeCell ref="G61:G62"/>
    <mergeCell ref="H61:H62"/>
    <mergeCell ref="O61:O62"/>
    <mergeCell ref="P61:P62"/>
    <mergeCell ref="W61:W62"/>
    <mergeCell ref="X61:X62"/>
    <mergeCell ref="B60:H60"/>
    <mergeCell ref="G44:G45"/>
    <mergeCell ref="H44:H45"/>
    <mergeCell ref="O44:O45"/>
    <mergeCell ref="P44:P45"/>
    <mergeCell ref="W44:W45"/>
    <mergeCell ref="X44:X45"/>
    <mergeCell ref="D44:D45"/>
    <mergeCell ref="E44:E45"/>
    <mergeCell ref="F44:F45"/>
    <mergeCell ref="S44:S45"/>
    <mergeCell ref="T44:T45"/>
    <mergeCell ref="U44:U45"/>
    <mergeCell ref="V44:V45"/>
    <mergeCell ref="J44:J45"/>
    <mergeCell ref="B77:H77"/>
    <mergeCell ref="J77:P77"/>
    <mergeCell ref="R77:X77"/>
    <mergeCell ref="G95:G96"/>
    <mergeCell ref="H95:H96"/>
    <mergeCell ref="O95:O96"/>
    <mergeCell ref="P95:P96"/>
    <mergeCell ref="W95:W96"/>
    <mergeCell ref="X95:X96"/>
    <mergeCell ref="B94:H94"/>
    <mergeCell ref="G78:G79"/>
    <mergeCell ref="H78:H79"/>
    <mergeCell ref="O78:O79"/>
    <mergeCell ref="P78:P79"/>
    <mergeCell ref="W78:W79"/>
    <mergeCell ref="X78:X79"/>
    <mergeCell ref="U78:U79"/>
    <mergeCell ref="V78:V79"/>
    <mergeCell ref="F95:F96"/>
    <mergeCell ref="J95:J96"/>
    <mergeCell ref="K95:K96"/>
    <mergeCell ref="L95:L96"/>
    <mergeCell ref="M95:M96"/>
    <mergeCell ref="S78:S79"/>
    <mergeCell ref="Z9:AF9"/>
    <mergeCell ref="AH9:AN9"/>
    <mergeCell ref="AP9:AV9"/>
    <mergeCell ref="Z10:Z11"/>
    <mergeCell ref="AA10:AA11"/>
    <mergeCell ref="AB10:AB11"/>
    <mergeCell ref="AC10:AC11"/>
    <mergeCell ref="AD10:AD11"/>
    <mergeCell ref="AE10:AE11"/>
    <mergeCell ref="AF10:AF11"/>
    <mergeCell ref="AH10:AH11"/>
    <mergeCell ref="AI10:AI11"/>
    <mergeCell ref="AJ10:AJ11"/>
    <mergeCell ref="AK10:AK11"/>
    <mergeCell ref="AL10:AL11"/>
    <mergeCell ref="AM10:AM11"/>
    <mergeCell ref="AN10:AN11"/>
    <mergeCell ref="AP10:AP11"/>
    <mergeCell ref="AQ10:AQ11"/>
    <mergeCell ref="AR10:AR11"/>
    <mergeCell ref="AS10:AS11"/>
    <mergeCell ref="AT10:AT11"/>
    <mergeCell ref="AU10:AU11"/>
    <mergeCell ref="AV10:AV11"/>
  </mergeCells>
  <conditionalFormatting sqref="Z24:AV24">
    <cfRule type="cellIs" dxfId="63" priority="4" operator="notEqual">
      <formula>0</formula>
    </cfRule>
  </conditionalFormatting>
  <conditionalFormatting sqref="Z41:AV41">
    <cfRule type="cellIs" dxfId="62" priority="3" operator="notEqual">
      <formula>0</formula>
    </cfRule>
  </conditionalFormatting>
  <conditionalFormatting sqref="Z58:AV58 Z75:AV75 Z92:AV92">
    <cfRule type="cellIs" dxfId="61" priority="2" operator="notEqual">
      <formula>0</formula>
    </cfRule>
  </conditionalFormatting>
  <conditionalFormatting sqref="Z102:AV102">
    <cfRule type="cellIs" dxfId="60" priority="1" operator="notEqual">
      <formula>0</formula>
    </cfRule>
  </conditionalFormatting>
  <hyperlinks>
    <hyperlink ref="Z3" location="Índice!A1" display="Índice" xr:uid="{0A1FE644-C603-466F-B067-0F7A356008BB}"/>
  </hyperlinks>
  <pageMargins left="0.7" right="0.7" top="0.75" bottom="0.75" header="0.3" footer="0.3"/>
  <pageSetup paperSize="9" orientation="portrait"/>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1F4C7-34CE-4EB3-B6AF-33F790BFA072}">
  <sheetPr codeName="Hoja44"/>
  <dimension ref="A1:AW109"/>
  <sheetViews>
    <sheetView zoomScaleNormal="100" workbookViewId="0">
      <selection sqref="A1:X2"/>
    </sheetView>
  </sheetViews>
  <sheetFormatPr baseColWidth="10" defaultColWidth="11.42578125" defaultRowHeight="15" x14ac:dyDescent="0.25"/>
  <cols>
    <col min="1" max="1" width="19.28515625" style="1" customWidth="1"/>
    <col min="2" max="3" width="9.85546875" style="1" bestFit="1" customWidth="1"/>
    <col min="4" max="5" width="9.42578125" style="1" bestFit="1" customWidth="1"/>
    <col min="6" max="6" width="9.85546875" style="1" bestFit="1" customWidth="1"/>
    <col min="7" max="8" width="9.85546875" style="1" customWidth="1"/>
    <col min="9" max="9" width="1" style="1" customWidth="1"/>
    <col min="10" max="14" width="9.85546875" style="1" bestFit="1" customWidth="1"/>
    <col min="15" max="16" width="9.85546875" style="1" customWidth="1"/>
    <col min="17" max="17" width="1" style="1" customWidth="1"/>
    <col min="18" max="22" width="9.42578125" style="1" bestFit="1" customWidth="1"/>
    <col min="23" max="24" width="9.42578125" style="1" customWidth="1"/>
    <col min="25" max="16384" width="11.42578125" style="1"/>
  </cols>
  <sheetData>
    <row r="1" spans="1:49" ht="60" customHeight="1" x14ac:dyDescent="0.25">
      <c r="A1" s="299"/>
      <c r="B1" s="299"/>
      <c r="C1" s="299"/>
      <c r="D1" s="299"/>
      <c r="E1" s="299"/>
      <c r="F1" s="299"/>
      <c r="G1" s="299"/>
      <c r="H1" s="299"/>
      <c r="I1" s="299"/>
      <c r="J1" s="299"/>
      <c r="K1" s="299"/>
      <c r="L1" s="299"/>
      <c r="M1" s="299"/>
      <c r="N1" s="299"/>
      <c r="O1" s="299"/>
      <c r="P1" s="299"/>
      <c r="Q1" s="299"/>
      <c r="R1" s="299"/>
      <c r="S1" s="299"/>
      <c r="T1" s="299"/>
      <c r="U1" s="299"/>
      <c r="V1" s="299"/>
      <c r="W1" s="299"/>
      <c r="X1" s="299"/>
    </row>
    <row r="2" spans="1:49" ht="22.5" customHeight="1" x14ac:dyDescent="0.25">
      <c r="A2" s="299"/>
      <c r="B2" s="299"/>
      <c r="C2" s="299"/>
      <c r="D2" s="299"/>
      <c r="E2" s="299"/>
      <c r="F2" s="299"/>
      <c r="G2" s="299"/>
      <c r="H2" s="299"/>
      <c r="I2" s="299"/>
      <c r="J2" s="299"/>
      <c r="K2" s="299"/>
      <c r="L2" s="299"/>
      <c r="M2" s="299"/>
      <c r="N2" s="299"/>
      <c r="O2" s="299"/>
      <c r="P2" s="299"/>
      <c r="Q2" s="299"/>
      <c r="R2" s="299"/>
      <c r="S2" s="299"/>
      <c r="T2" s="299"/>
      <c r="U2" s="299"/>
      <c r="V2" s="299"/>
      <c r="W2" s="299"/>
      <c r="X2" s="299"/>
    </row>
    <row r="3" spans="1:49" ht="13.5" customHeight="1" x14ac:dyDescent="0.25">
      <c r="A3" s="311" t="s">
        <v>291</v>
      </c>
      <c r="B3" s="311"/>
      <c r="C3" s="311"/>
      <c r="D3" s="311"/>
      <c r="E3" s="311"/>
      <c r="F3" s="311"/>
      <c r="G3" s="311"/>
      <c r="H3" s="311"/>
      <c r="I3" s="311"/>
      <c r="J3" s="311"/>
      <c r="K3" s="311"/>
      <c r="L3" s="311"/>
      <c r="M3" s="311"/>
      <c r="N3" s="311"/>
      <c r="O3" s="311"/>
      <c r="P3" s="311"/>
      <c r="Q3" s="311"/>
      <c r="R3" s="311"/>
      <c r="S3" s="311"/>
      <c r="T3" s="311"/>
      <c r="U3" s="311"/>
      <c r="V3" s="311"/>
      <c r="W3" s="311"/>
      <c r="X3" s="311"/>
      <c r="Z3" s="234" t="s">
        <v>59</v>
      </c>
    </row>
    <row r="4" spans="1:49" ht="16.5" customHeight="1" x14ac:dyDescent="0.25">
      <c r="A4" s="311"/>
      <c r="B4" s="311"/>
      <c r="C4" s="311"/>
      <c r="D4" s="311"/>
      <c r="E4" s="311"/>
      <c r="F4" s="311"/>
      <c r="G4" s="311"/>
      <c r="H4" s="311"/>
      <c r="I4" s="311"/>
      <c r="J4" s="311"/>
      <c r="K4" s="311"/>
      <c r="L4" s="311"/>
      <c r="M4" s="311"/>
      <c r="N4" s="311"/>
      <c r="O4" s="311"/>
      <c r="P4" s="311"/>
      <c r="Q4" s="311"/>
      <c r="R4" s="311"/>
      <c r="S4" s="311"/>
      <c r="T4" s="311"/>
      <c r="U4" s="311"/>
      <c r="V4" s="311"/>
      <c r="W4" s="311"/>
      <c r="X4" s="311"/>
    </row>
    <row r="5" spans="1:49" x14ac:dyDescent="0.25">
      <c r="A5" s="242" t="s">
        <v>379</v>
      </c>
      <c r="B5" s="211"/>
      <c r="C5" s="212"/>
      <c r="D5" s="212"/>
      <c r="E5" s="211"/>
      <c r="F5" s="210"/>
      <c r="G5" s="210"/>
      <c r="H5" s="210"/>
      <c r="I5" s="210"/>
      <c r="J5" s="210"/>
      <c r="K5" s="210"/>
      <c r="L5" s="210"/>
      <c r="M5" s="210"/>
      <c r="N5" s="210"/>
      <c r="O5" s="210"/>
      <c r="P5" s="210"/>
      <c r="Q5" s="210"/>
      <c r="R5" s="210"/>
      <c r="S5" s="210"/>
      <c r="T5" s="210"/>
      <c r="U5" s="210"/>
      <c r="V5" s="210"/>
      <c r="W5" s="210"/>
      <c r="X5" s="210"/>
    </row>
    <row r="6" spans="1:49" x14ac:dyDescent="0.25">
      <c r="A6" s="213" t="s">
        <v>61</v>
      </c>
      <c r="B6" s="213"/>
      <c r="C6" s="210"/>
      <c r="D6" s="210"/>
      <c r="E6" s="210"/>
      <c r="F6" s="210"/>
      <c r="G6" s="210"/>
      <c r="H6" s="210"/>
      <c r="I6" s="210"/>
      <c r="J6" s="210"/>
      <c r="K6" s="210"/>
      <c r="L6" s="210"/>
      <c r="M6" s="210"/>
      <c r="N6" s="210"/>
      <c r="O6" s="210"/>
      <c r="P6" s="210"/>
      <c r="Q6" s="210"/>
      <c r="R6" s="210"/>
      <c r="S6" s="210"/>
      <c r="T6" s="210"/>
      <c r="U6" s="210"/>
      <c r="V6" s="210"/>
      <c r="W6" s="210"/>
      <c r="X6" s="210"/>
    </row>
    <row r="7" spans="1:49" x14ac:dyDescent="0.25">
      <c r="A7" s="214" t="s">
        <v>395</v>
      </c>
      <c r="B7" s="214"/>
      <c r="C7" s="210"/>
      <c r="D7" s="210"/>
      <c r="E7" s="210"/>
      <c r="F7" s="210"/>
      <c r="G7" s="210"/>
      <c r="H7" s="210"/>
      <c r="I7" s="210"/>
      <c r="J7" s="210"/>
      <c r="K7" s="210"/>
      <c r="L7" s="210"/>
      <c r="M7" s="210"/>
      <c r="N7" s="210"/>
      <c r="O7" s="210"/>
      <c r="P7" s="210"/>
      <c r="Q7" s="210"/>
      <c r="R7" s="210"/>
      <c r="S7" s="210"/>
      <c r="T7" s="210"/>
      <c r="U7" s="210"/>
      <c r="V7" s="210"/>
      <c r="W7" s="210"/>
      <c r="X7" s="210"/>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row>
    <row r="8" spans="1:49" x14ac:dyDescent="0.25">
      <c r="A8" s="173"/>
      <c r="B8" s="173"/>
      <c r="C8" s="174"/>
      <c r="D8" s="174"/>
      <c r="E8" s="174"/>
      <c r="F8" s="174"/>
      <c r="G8" s="174"/>
      <c r="H8" s="174"/>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row>
    <row r="9" spans="1:49" ht="14.1" customHeight="1" x14ac:dyDescent="0.25">
      <c r="A9" s="312" t="s">
        <v>62</v>
      </c>
      <c r="B9" s="305" t="s">
        <v>318</v>
      </c>
      <c r="C9" s="305"/>
      <c r="D9" s="305"/>
      <c r="E9" s="305"/>
      <c r="F9" s="305"/>
      <c r="G9" s="305"/>
      <c r="H9" s="305"/>
      <c r="I9" s="216"/>
      <c r="J9" s="305" t="s">
        <v>319</v>
      </c>
      <c r="K9" s="305"/>
      <c r="L9" s="305"/>
      <c r="M9" s="305"/>
      <c r="N9" s="305"/>
      <c r="O9" s="305"/>
      <c r="P9" s="305"/>
      <c r="Q9" s="216"/>
      <c r="R9" s="305" t="s">
        <v>320</v>
      </c>
      <c r="S9" s="305"/>
      <c r="T9" s="305"/>
      <c r="U9" s="305"/>
      <c r="V9" s="305"/>
      <c r="W9" s="305"/>
      <c r="X9" s="306"/>
      <c r="Z9" s="353"/>
      <c r="AA9" s="353"/>
      <c r="AB9" s="353"/>
      <c r="AC9" s="353"/>
      <c r="AD9" s="353"/>
      <c r="AE9" s="353"/>
      <c r="AF9" s="353"/>
      <c r="AG9" s="351"/>
      <c r="AH9" s="353"/>
      <c r="AI9" s="353"/>
      <c r="AJ9" s="353"/>
      <c r="AK9" s="353"/>
      <c r="AL9" s="353"/>
      <c r="AM9" s="353"/>
      <c r="AN9" s="353"/>
      <c r="AO9" s="351"/>
      <c r="AP9" s="353"/>
      <c r="AQ9" s="353"/>
      <c r="AR9" s="353"/>
      <c r="AS9" s="353"/>
      <c r="AT9" s="353"/>
      <c r="AU9" s="353"/>
      <c r="AV9" s="353"/>
      <c r="AW9" s="351"/>
    </row>
    <row r="10" spans="1:49" ht="14.1" customHeight="1" x14ac:dyDescent="0.25">
      <c r="A10" s="313"/>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7" t="s">
        <v>394</v>
      </c>
      <c r="Q10" s="26"/>
      <c r="R10" s="307">
        <v>2018</v>
      </c>
      <c r="S10" s="307">
        <v>2019</v>
      </c>
      <c r="T10" s="307">
        <v>2020</v>
      </c>
      <c r="U10" s="307">
        <v>2021</v>
      </c>
      <c r="V10" s="307">
        <v>2022</v>
      </c>
      <c r="W10" s="307" t="s">
        <v>393</v>
      </c>
      <c r="X10" s="309" t="s">
        <v>394</v>
      </c>
      <c r="Z10" s="354"/>
      <c r="AA10" s="354"/>
      <c r="AB10" s="354"/>
      <c r="AC10" s="354"/>
      <c r="AD10" s="354"/>
      <c r="AE10" s="354"/>
      <c r="AF10" s="354"/>
      <c r="AG10" s="351"/>
      <c r="AH10" s="354"/>
      <c r="AI10" s="354"/>
      <c r="AJ10" s="354"/>
      <c r="AK10" s="354"/>
      <c r="AL10" s="354"/>
      <c r="AM10" s="354"/>
      <c r="AN10" s="354"/>
      <c r="AO10" s="351"/>
      <c r="AP10" s="354"/>
      <c r="AQ10" s="354"/>
      <c r="AR10" s="354"/>
      <c r="AS10" s="354"/>
      <c r="AT10" s="354"/>
      <c r="AU10" s="354"/>
      <c r="AV10" s="354"/>
      <c r="AW10" s="351"/>
    </row>
    <row r="11" spans="1:49" x14ac:dyDescent="0.25">
      <c r="A11" s="314"/>
      <c r="B11" s="308"/>
      <c r="C11" s="308"/>
      <c r="D11" s="308"/>
      <c r="E11" s="308"/>
      <c r="F11" s="308"/>
      <c r="G11" s="308"/>
      <c r="H11" s="308"/>
      <c r="I11" s="46"/>
      <c r="J11" s="308"/>
      <c r="K11" s="308"/>
      <c r="L11" s="308"/>
      <c r="M11" s="308"/>
      <c r="N11" s="308"/>
      <c r="O11" s="308"/>
      <c r="P11" s="308"/>
      <c r="Q11" s="46"/>
      <c r="R11" s="308"/>
      <c r="S11" s="308"/>
      <c r="T11" s="308"/>
      <c r="U11" s="308"/>
      <c r="V11" s="308"/>
      <c r="W11" s="308"/>
      <c r="X11" s="310"/>
      <c r="Z11" s="354"/>
      <c r="AA11" s="354"/>
      <c r="AB11" s="354"/>
      <c r="AC11" s="354"/>
      <c r="AD11" s="354"/>
      <c r="AE11" s="354"/>
      <c r="AF11" s="354"/>
      <c r="AG11" s="351"/>
      <c r="AH11" s="354"/>
      <c r="AI11" s="354"/>
      <c r="AJ11" s="354"/>
      <c r="AK11" s="354"/>
      <c r="AL11" s="354"/>
      <c r="AM11" s="354"/>
      <c r="AN11" s="354"/>
      <c r="AO11" s="351"/>
      <c r="AP11" s="354"/>
      <c r="AQ11" s="354"/>
      <c r="AR11" s="354"/>
      <c r="AS11" s="354"/>
      <c r="AT11" s="354"/>
      <c r="AU11" s="354"/>
      <c r="AV11" s="354"/>
      <c r="AW11" s="351"/>
    </row>
    <row r="12" spans="1:49" x14ac:dyDescent="0.25">
      <c r="A12" s="68" t="s">
        <v>63</v>
      </c>
      <c r="B12" s="69">
        <v>19717.311790114425</v>
      </c>
      <c r="C12" s="69">
        <v>14669.560668295528</v>
      </c>
      <c r="D12" s="69">
        <v>13053.662040166164</v>
      </c>
      <c r="E12" s="69">
        <v>17723.349999999999</v>
      </c>
      <c r="F12" s="69">
        <v>10333.657659111075</v>
      </c>
      <c r="G12" s="69">
        <v>10989.72965788257</v>
      </c>
      <c r="H12" s="69">
        <v>16228.405227473713</v>
      </c>
      <c r="I12" s="169"/>
      <c r="J12" s="69">
        <v>19685.836721719177</v>
      </c>
      <c r="K12" s="69">
        <v>14605.430796924789</v>
      </c>
      <c r="L12" s="69">
        <v>13053.662040166164</v>
      </c>
      <c r="M12" s="69">
        <v>17723.349999999999</v>
      </c>
      <c r="N12" s="69">
        <v>10333.657659111075</v>
      </c>
      <c r="O12" s="69">
        <v>10957.719541769347</v>
      </c>
      <c r="P12" s="69">
        <v>16090.419552632024</v>
      </c>
      <c r="Q12" s="169"/>
      <c r="R12" s="69">
        <v>31.47506839524614</v>
      </c>
      <c r="S12" s="69">
        <v>64.129871370739195</v>
      </c>
      <c r="T12" s="69">
        <v>0</v>
      </c>
      <c r="U12" s="69">
        <v>0</v>
      </c>
      <c r="V12" s="69">
        <v>0</v>
      </c>
      <c r="W12" s="69">
        <v>32.010116113221741</v>
      </c>
      <c r="X12" s="70">
        <v>137.9856748416905</v>
      </c>
      <c r="Y12" s="230"/>
      <c r="Z12" s="352"/>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row>
    <row r="13" spans="1:49" x14ac:dyDescent="0.25">
      <c r="A13" s="66" t="s">
        <v>64</v>
      </c>
      <c r="B13" s="169">
        <v>17180.910889632625</v>
      </c>
      <c r="C13" s="169">
        <v>15921.986974989064</v>
      </c>
      <c r="D13" s="169">
        <v>18618.142904415337</v>
      </c>
      <c r="E13" s="169">
        <v>20807.730000000003</v>
      </c>
      <c r="F13" s="169">
        <v>13353.21997257401</v>
      </c>
      <c r="G13" s="169">
        <v>19630.730813684699</v>
      </c>
      <c r="H13" s="169">
        <v>16121.415741377616</v>
      </c>
      <c r="I13" s="169"/>
      <c r="J13" s="169">
        <v>17048.285942708782</v>
      </c>
      <c r="K13" s="169">
        <v>15921.986974989064</v>
      </c>
      <c r="L13" s="169">
        <v>18411.142904415337</v>
      </c>
      <c r="M13" s="169">
        <v>20782.730000000003</v>
      </c>
      <c r="N13" s="169">
        <v>13353.21997257401</v>
      </c>
      <c r="O13" s="169">
        <v>19628.493651556477</v>
      </c>
      <c r="P13" s="169">
        <v>16121.415741377616</v>
      </c>
      <c r="Q13" s="169"/>
      <c r="R13" s="169">
        <v>132.62494692384189</v>
      </c>
      <c r="S13" s="169">
        <v>0</v>
      </c>
      <c r="T13" s="169">
        <v>207</v>
      </c>
      <c r="U13" s="169">
        <v>24.999999999999996</v>
      </c>
      <c r="V13" s="169">
        <v>0</v>
      </c>
      <c r="W13" s="169">
        <v>2.2371621282220557</v>
      </c>
      <c r="X13" s="179">
        <v>0</v>
      </c>
      <c r="Y13" s="230"/>
      <c r="Z13" s="352"/>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row>
    <row r="14" spans="1:49" x14ac:dyDescent="0.25">
      <c r="A14" s="68" t="s">
        <v>65</v>
      </c>
      <c r="B14" s="69">
        <v>10828.74248321171</v>
      </c>
      <c r="C14" s="69">
        <v>14540.511419579563</v>
      </c>
      <c r="D14" s="69">
        <v>14312.644507294171</v>
      </c>
      <c r="E14" s="69">
        <v>13306.46</v>
      </c>
      <c r="F14" s="69">
        <v>14392.381059933856</v>
      </c>
      <c r="G14" s="69">
        <v>14828.28594544614</v>
      </c>
      <c r="H14" s="69">
        <v>13075.71504372605</v>
      </c>
      <c r="I14" s="169"/>
      <c r="J14" s="69">
        <v>10784.537498265498</v>
      </c>
      <c r="K14" s="69">
        <v>14540.511419579563</v>
      </c>
      <c r="L14" s="69">
        <v>14312.644507294171</v>
      </c>
      <c r="M14" s="69">
        <v>13306.46</v>
      </c>
      <c r="N14" s="69">
        <v>14392.381059933856</v>
      </c>
      <c r="O14" s="69">
        <v>14788.964853295609</v>
      </c>
      <c r="P14" s="69">
        <v>13075.71504372605</v>
      </c>
      <c r="Q14" s="169"/>
      <c r="R14" s="69">
        <v>44.204984946212356</v>
      </c>
      <c r="S14" s="69">
        <v>0</v>
      </c>
      <c r="T14" s="69">
        <v>0</v>
      </c>
      <c r="U14" s="69">
        <v>0</v>
      </c>
      <c r="V14" s="69">
        <v>0</v>
      </c>
      <c r="W14" s="69">
        <v>39.321092150531214</v>
      </c>
      <c r="X14" s="70">
        <v>0</v>
      </c>
      <c r="Y14" s="230"/>
      <c r="Z14" s="230"/>
    </row>
    <row r="15" spans="1:49" x14ac:dyDescent="0.25">
      <c r="A15" s="66" t="s">
        <v>66</v>
      </c>
      <c r="B15" s="169">
        <v>9529.1518972998056</v>
      </c>
      <c r="C15" s="169">
        <v>10541.293890177749</v>
      </c>
      <c r="D15" s="169">
        <v>9603.6720351149634</v>
      </c>
      <c r="E15" s="169">
        <v>11370.720000000001</v>
      </c>
      <c r="F15" s="169">
        <v>9044.6982334435743</v>
      </c>
      <c r="G15" s="169">
        <v>7855.0920018492834</v>
      </c>
      <c r="H15" s="169">
        <v>10253.992335658839</v>
      </c>
      <c r="I15" s="169"/>
      <c r="J15" s="169">
        <v>9529.1518972998056</v>
      </c>
      <c r="K15" s="169">
        <v>10541.293890177749</v>
      </c>
      <c r="L15" s="169">
        <v>9603.6720351149634</v>
      </c>
      <c r="M15" s="169">
        <v>11370.720000000001</v>
      </c>
      <c r="N15" s="169">
        <v>9044.6982334435743</v>
      </c>
      <c r="O15" s="169">
        <v>7804.5954613278391</v>
      </c>
      <c r="P15" s="169">
        <v>10253.992335658839</v>
      </c>
      <c r="Q15" s="169"/>
      <c r="R15" s="169">
        <v>0</v>
      </c>
      <c r="S15" s="169">
        <v>0</v>
      </c>
      <c r="T15" s="169">
        <v>0</v>
      </c>
      <c r="U15" s="169">
        <v>0</v>
      </c>
      <c r="V15" s="169">
        <v>0</v>
      </c>
      <c r="W15" s="169">
        <v>50.49654052144416</v>
      </c>
      <c r="X15" s="179">
        <v>0</v>
      </c>
      <c r="Y15" s="230"/>
      <c r="Z15" s="230"/>
    </row>
    <row r="16" spans="1:49" x14ac:dyDescent="0.25">
      <c r="A16" s="68" t="s">
        <v>67</v>
      </c>
      <c r="B16" s="69">
        <v>7031.7506722689077</v>
      </c>
      <c r="C16" s="69">
        <v>5217.6966065511797</v>
      </c>
      <c r="D16" s="69">
        <v>4853.4280788942388</v>
      </c>
      <c r="E16" s="69">
        <v>5812.2594992225386</v>
      </c>
      <c r="F16" s="69">
        <v>5617</v>
      </c>
      <c r="G16" s="69">
        <v>7276.0506522933256</v>
      </c>
      <c r="H16" s="69">
        <v>7968.13</v>
      </c>
      <c r="I16" s="169"/>
      <c r="J16" s="69">
        <v>6962.1306722689078</v>
      </c>
      <c r="K16" s="69">
        <v>5217.6966065511797</v>
      </c>
      <c r="L16" s="69">
        <v>4853.4280788942388</v>
      </c>
      <c r="M16" s="69">
        <v>5812.2594992225386</v>
      </c>
      <c r="N16" s="69">
        <v>5617</v>
      </c>
      <c r="O16" s="69">
        <v>7276.0506522933256</v>
      </c>
      <c r="P16" s="69">
        <v>7908.13</v>
      </c>
      <c r="Q16" s="169"/>
      <c r="R16" s="69">
        <v>69.62</v>
      </c>
      <c r="S16" s="69">
        <v>0</v>
      </c>
      <c r="T16" s="69">
        <v>0</v>
      </c>
      <c r="U16" s="69">
        <v>0</v>
      </c>
      <c r="V16" s="69">
        <v>0</v>
      </c>
      <c r="W16" s="69">
        <v>0</v>
      </c>
      <c r="X16" s="70">
        <v>60</v>
      </c>
      <c r="Y16" s="230"/>
      <c r="Z16" s="230"/>
    </row>
    <row r="17" spans="1:48" x14ac:dyDescent="0.25">
      <c r="A17" s="66" t="s">
        <v>68</v>
      </c>
      <c r="B17" s="169">
        <v>9068.168108218897</v>
      </c>
      <c r="C17" s="169">
        <v>7110.8074311215105</v>
      </c>
      <c r="D17" s="169">
        <v>7711.0390588600712</v>
      </c>
      <c r="E17" s="169">
        <v>6092.8857740131807</v>
      </c>
      <c r="F17" s="169">
        <v>7526</v>
      </c>
      <c r="G17" s="169">
        <v>11835.455760780005</v>
      </c>
      <c r="H17" s="169">
        <v>7612.9699999999993</v>
      </c>
      <c r="I17" s="169"/>
      <c r="J17" s="169">
        <v>9068.168108218897</v>
      </c>
      <c r="K17" s="169">
        <v>6674.9792522775151</v>
      </c>
      <c r="L17" s="169">
        <v>7711.0390588600712</v>
      </c>
      <c r="M17" s="169">
        <v>5993.0136976740587</v>
      </c>
      <c r="N17" s="169">
        <v>6918.0541222080947</v>
      </c>
      <c r="O17" s="169">
        <v>11765.466548456347</v>
      </c>
      <c r="P17" s="169">
        <v>7297.9699999999993</v>
      </c>
      <c r="Q17" s="169"/>
      <c r="R17" s="169">
        <v>0</v>
      </c>
      <c r="S17" s="169">
        <v>435.82817884399566</v>
      </c>
      <c r="T17" s="169">
        <v>0</v>
      </c>
      <c r="U17" s="169">
        <v>99.872076339121961</v>
      </c>
      <c r="V17" s="169">
        <v>607.94587779190533</v>
      </c>
      <c r="W17" s="169">
        <v>69.989212323658847</v>
      </c>
      <c r="X17" s="179">
        <v>315</v>
      </c>
      <c r="Y17" s="230"/>
      <c r="Z17" s="230"/>
    </row>
    <row r="18" spans="1:48" x14ac:dyDescent="0.25">
      <c r="A18" s="68" t="s">
        <v>69</v>
      </c>
      <c r="B18" s="69">
        <v>14020.862864124672</v>
      </c>
      <c r="C18" s="69">
        <v>12677.165746765166</v>
      </c>
      <c r="D18" s="69">
        <v>17576.276872041912</v>
      </c>
      <c r="E18" s="69">
        <v>13629.848392678559</v>
      </c>
      <c r="F18" s="69">
        <v>11133</v>
      </c>
      <c r="G18" s="69">
        <v>14814.06712441637</v>
      </c>
      <c r="H18" s="69">
        <v>12327.205633187772</v>
      </c>
      <c r="I18" s="169"/>
      <c r="J18" s="69">
        <v>13529.262864124672</v>
      </c>
      <c r="K18" s="69">
        <v>12283.880795654199</v>
      </c>
      <c r="L18" s="69">
        <v>16592.276872041912</v>
      </c>
      <c r="M18" s="69">
        <v>12799.96455363805</v>
      </c>
      <c r="N18" s="69">
        <v>10733.133175721134</v>
      </c>
      <c r="O18" s="69">
        <v>13128.241564076863</v>
      </c>
      <c r="P18" s="69">
        <v>11187.205633187772</v>
      </c>
      <c r="Q18" s="169"/>
      <c r="R18" s="69">
        <v>491.60000000000008</v>
      </c>
      <c r="S18" s="69">
        <v>393.28495111096709</v>
      </c>
      <c r="T18" s="69">
        <v>984</v>
      </c>
      <c r="U18" s="69">
        <v>829.88383904050818</v>
      </c>
      <c r="V18" s="69">
        <v>399.86682427886575</v>
      </c>
      <c r="W18" s="69">
        <v>1685.8255603395069</v>
      </c>
      <c r="X18" s="70">
        <v>1140</v>
      </c>
      <c r="Y18" s="230"/>
      <c r="Z18" s="230"/>
    </row>
    <row r="19" spans="1:48" x14ac:dyDescent="0.25">
      <c r="A19" s="66" t="s">
        <v>70</v>
      </c>
      <c r="B19" s="169">
        <v>19617.384222229975</v>
      </c>
      <c r="C19" s="169">
        <v>17107.792813760214</v>
      </c>
      <c r="D19" s="169">
        <v>19480.286721540611</v>
      </c>
      <c r="E19" s="169">
        <v>17647.497871264855</v>
      </c>
      <c r="F19" s="169">
        <v>10900</v>
      </c>
      <c r="G19" s="169">
        <v>13173.281207085965</v>
      </c>
      <c r="H19" s="169">
        <v>13721.434891846922</v>
      </c>
      <c r="I19" s="169"/>
      <c r="J19" s="169">
        <v>19467.224222229976</v>
      </c>
      <c r="K19" s="169">
        <v>17000.834980878775</v>
      </c>
      <c r="L19" s="169">
        <v>19424.286721540611</v>
      </c>
      <c r="M19" s="169">
        <v>17166.13294882144</v>
      </c>
      <c r="N19" s="169">
        <v>10900</v>
      </c>
      <c r="O19" s="169">
        <v>12857.331784606695</v>
      </c>
      <c r="P19" s="169">
        <v>13721.434891846922</v>
      </c>
      <c r="Q19" s="169"/>
      <c r="R19" s="169">
        <v>150.16</v>
      </c>
      <c r="S19" s="169">
        <v>106.9578328814393</v>
      </c>
      <c r="T19" s="169">
        <v>56</v>
      </c>
      <c r="U19" s="169">
        <v>481.36492244341741</v>
      </c>
      <c r="V19" s="169">
        <v>0</v>
      </c>
      <c r="W19" s="169">
        <v>315.94942247927122</v>
      </c>
      <c r="X19" s="179">
        <v>0</v>
      </c>
      <c r="Y19" s="230"/>
      <c r="Z19" s="230"/>
    </row>
    <row r="20" spans="1:48" x14ac:dyDescent="0.25">
      <c r="A20" s="68" t="s">
        <v>71</v>
      </c>
      <c r="B20" s="69">
        <v>15223.752368451665</v>
      </c>
      <c r="C20" s="69">
        <v>15169.60652545554</v>
      </c>
      <c r="D20" s="69">
        <v>15390.616929647462</v>
      </c>
      <c r="E20" s="69">
        <v>13147.490774444112</v>
      </c>
      <c r="F20" s="69">
        <v>14932</v>
      </c>
      <c r="G20" s="69">
        <v>14682.084344960176</v>
      </c>
      <c r="H20" s="69">
        <v>20844.029602462539</v>
      </c>
      <c r="I20" s="169"/>
      <c r="J20" s="69">
        <v>14878.752368451665</v>
      </c>
      <c r="K20" s="69">
        <v>15055.651451170641</v>
      </c>
      <c r="L20" s="69">
        <v>15390.616929647462</v>
      </c>
      <c r="M20" s="69">
        <v>13147.490774444112</v>
      </c>
      <c r="N20" s="69">
        <v>14872.351478030614</v>
      </c>
      <c r="O20" s="69">
        <v>14632.089369814639</v>
      </c>
      <c r="P20" s="69">
        <v>20844.029602462539</v>
      </c>
      <c r="Q20" s="169"/>
      <c r="R20" s="69">
        <v>345</v>
      </c>
      <c r="S20" s="69">
        <v>113.95507428489795</v>
      </c>
      <c r="T20" s="69">
        <v>0</v>
      </c>
      <c r="U20" s="69">
        <v>0</v>
      </c>
      <c r="V20" s="69">
        <v>59.648521969385975</v>
      </c>
      <c r="W20" s="69">
        <v>49.994975145537516</v>
      </c>
      <c r="X20" s="70">
        <v>0</v>
      </c>
      <c r="Y20" s="230"/>
      <c r="Z20" s="230"/>
    </row>
    <row r="21" spans="1:48" x14ac:dyDescent="0.25">
      <c r="A21" s="66" t="s">
        <v>72</v>
      </c>
      <c r="B21" s="169">
        <v>10940.341764705881</v>
      </c>
      <c r="C21" s="169">
        <v>8666.5084106579052</v>
      </c>
      <c r="D21" s="169">
        <v>8723.5565398353774</v>
      </c>
      <c r="E21" s="169">
        <v>9169.7880965397508</v>
      </c>
      <c r="F21" s="169">
        <v>8777</v>
      </c>
      <c r="G21" s="169">
        <v>11029.560910464159</v>
      </c>
      <c r="H21" s="169">
        <v>12372.942394490035</v>
      </c>
      <c r="I21" s="169"/>
      <c r="J21" s="169">
        <v>10940.341764705881</v>
      </c>
      <c r="K21" s="169">
        <v>8666.5084106579052</v>
      </c>
      <c r="L21" s="169">
        <v>8723.5565398353774</v>
      </c>
      <c r="M21" s="169">
        <v>9147.8183108526027</v>
      </c>
      <c r="N21" s="169">
        <v>8777</v>
      </c>
      <c r="O21" s="169">
        <v>11029.560910464159</v>
      </c>
      <c r="P21" s="169">
        <v>12372.942394490035</v>
      </c>
      <c r="Q21" s="169"/>
      <c r="R21" s="169">
        <v>0</v>
      </c>
      <c r="S21" s="169">
        <v>0</v>
      </c>
      <c r="T21" s="169">
        <v>0</v>
      </c>
      <c r="U21" s="169">
        <v>21.969785687147169</v>
      </c>
      <c r="V21" s="169">
        <v>0</v>
      </c>
      <c r="W21" s="169">
        <v>0</v>
      </c>
      <c r="X21" s="179">
        <v>0</v>
      </c>
      <c r="Y21" s="230"/>
      <c r="Z21" s="230"/>
    </row>
    <row r="22" spans="1:48" x14ac:dyDescent="0.25">
      <c r="A22" s="68" t="s">
        <v>73</v>
      </c>
      <c r="B22" s="69">
        <v>6664.1801029032295</v>
      </c>
      <c r="C22" s="69">
        <v>6527.4676620747496</v>
      </c>
      <c r="D22" s="69">
        <v>8043.4</v>
      </c>
      <c r="E22" s="69">
        <v>7727.7613938856175</v>
      </c>
      <c r="F22" s="69">
        <v>6823.211280628756</v>
      </c>
      <c r="G22" s="69">
        <v>7602.2529232583274</v>
      </c>
      <c r="H22" s="69">
        <v>7301.9600000000009</v>
      </c>
      <c r="I22" s="169"/>
      <c r="J22" s="69">
        <v>6664.1801029032295</v>
      </c>
      <c r="K22" s="69">
        <v>6527.4676620747496</v>
      </c>
      <c r="L22" s="69">
        <v>8043.4</v>
      </c>
      <c r="M22" s="69">
        <v>7727.7613938856175</v>
      </c>
      <c r="N22" s="69">
        <v>6441.1435129658257</v>
      </c>
      <c r="O22" s="69">
        <v>7446.2725602237279</v>
      </c>
      <c r="P22" s="69">
        <v>7301.9600000000009</v>
      </c>
      <c r="Q22" s="169"/>
      <c r="R22" s="69">
        <v>0</v>
      </c>
      <c r="S22" s="69">
        <v>0</v>
      </c>
      <c r="T22" s="69">
        <v>0</v>
      </c>
      <c r="U22" s="69">
        <v>0</v>
      </c>
      <c r="V22" s="69">
        <v>382.06776766293052</v>
      </c>
      <c r="W22" s="69">
        <v>155.98036303459975</v>
      </c>
      <c r="X22" s="70">
        <v>0</v>
      </c>
      <c r="Y22" s="230"/>
      <c r="Z22" s="230"/>
    </row>
    <row r="23" spans="1:48" x14ac:dyDescent="0.25">
      <c r="A23" s="66" t="s">
        <v>74</v>
      </c>
      <c r="B23" s="169">
        <v>9928.8970913845187</v>
      </c>
      <c r="C23" s="169">
        <v>8337.0208509346103</v>
      </c>
      <c r="D23" s="169">
        <v>8623.17</v>
      </c>
      <c r="E23" s="169">
        <v>7083.2816810518671</v>
      </c>
      <c r="F23" s="169">
        <v>9080.9503005085535</v>
      </c>
      <c r="G23" s="169">
        <v>7950.2187285054533</v>
      </c>
      <c r="H23" s="169">
        <v>8790.75</v>
      </c>
      <c r="I23" s="169"/>
      <c r="J23" s="169">
        <v>9928.8970913845187</v>
      </c>
      <c r="K23" s="169">
        <v>8337.0208509346103</v>
      </c>
      <c r="L23" s="169">
        <v>8623.17</v>
      </c>
      <c r="M23" s="169">
        <v>7043.3182705090221</v>
      </c>
      <c r="N23" s="169">
        <v>9078.5811224382724</v>
      </c>
      <c r="O23" s="169">
        <v>7950.2187285054533</v>
      </c>
      <c r="P23" s="169">
        <v>8610.75</v>
      </c>
      <c r="Q23" s="169"/>
      <c r="R23" s="169">
        <v>0</v>
      </c>
      <c r="S23" s="169">
        <v>0</v>
      </c>
      <c r="T23" s="169">
        <v>0</v>
      </c>
      <c r="U23" s="169">
        <v>39.963410542844706</v>
      </c>
      <c r="V23" s="169">
        <v>2.3691780702807317</v>
      </c>
      <c r="W23" s="169">
        <v>0</v>
      </c>
      <c r="X23" s="179">
        <v>180</v>
      </c>
      <c r="Y23" s="230"/>
      <c r="Z23" s="230"/>
    </row>
    <row r="24" spans="1:48" x14ac:dyDescent="0.25">
      <c r="A24" s="77" t="s">
        <v>324</v>
      </c>
      <c r="B24" s="78">
        <v>149751.45425454629</v>
      </c>
      <c r="C24" s="78">
        <v>136487.41900036277</v>
      </c>
      <c r="D24" s="78">
        <v>145989.89568781032</v>
      </c>
      <c r="E24" s="78">
        <v>143519.07348310048</v>
      </c>
      <c r="F24" s="78">
        <v>121913.11850619984</v>
      </c>
      <c r="G24" s="78">
        <v>141666.81007062647</v>
      </c>
      <c r="H24" s="78">
        <v>146618.95087022349</v>
      </c>
      <c r="I24" s="82"/>
      <c r="J24" s="78">
        <v>148486.76925428098</v>
      </c>
      <c r="K24" s="78">
        <v>135373.26309187073</v>
      </c>
      <c r="L24" s="78">
        <v>144742.89568781032</v>
      </c>
      <c r="M24" s="78">
        <v>142021.01944904745</v>
      </c>
      <c r="N24" s="78">
        <v>120461.22033642646</v>
      </c>
      <c r="O24" s="78">
        <v>139265.00562639048</v>
      </c>
      <c r="P24" s="78">
        <v>144785.96519538178</v>
      </c>
      <c r="Q24" s="82"/>
      <c r="R24" s="78">
        <v>1264.6850002653005</v>
      </c>
      <c r="S24" s="78">
        <v>1114.1559084920393</v>
      </c>
      <c r="T24" s="78">
        <v>1247</v>
      </c>
      <c r="U24" s="78">
        <v>1498.0540340530395</v>
      </c>
      <c r="V24" s="78">
        <v>1451.8981697733682</v>
      </c>
      <c r="W24" s="78">
        <v>2401.8044442359933</v>
      </c>
      <c r="X24" s="187">
        <v>1832.9856748416905</v>
      </c>
      <c r="Y24" s="230"/>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row>
    <row r="25" spans="1:48" x14ac:dyDescent="0.25">
      <c r="A25" s="71"/>
      <c r="B25" s="71"/>
      <c r="C25" s="71"/>
      <c r="D25" s="71"/>
      <c r="E25" s="71"/>
      <c r="F25" s="71"/>
      <c r="G25" s="71"/>
      <c r="H25" s="71"/>
      <c r="J25" s="71"/>
      <c r="K25" s="71"/>
      <c r="L25" s="71"/>
      <c r="M25" s="71"/>
      <c r="N25" s="71"/>
      <c r="O25" s="71"/>
      <c r="P25" s="71"/>
      <c r="R25" s="71"/>
      <c r="S25" s="71"/>
      <c r="T25" s="71"/>
      <c r="U25" s="71"/>
      <c r="V25" s="71"/>
      <c r="W25" s="71"/>
      <c r="X25" s="71"/>
      <c r="Y25" s="230"/>
      <c r="Z25" s="230"/>
    </row>
    <row r="26" spans="1:48" x14ac:dyDescent="0.25">
      <c r="A26" s="312" t="s">
        <v>62</v>
      </c>
      <c r="B26" s="305" t="s">
        <v>321</v>
      </c>
      <c r="C26" s="305"/>
      <c r="D26" s="305"/>
      <c r="E26" s="305"/>
      <c r="F26" s="305"/>
      <c r="G26" s="305"/>
      <c r="H26" s="305"/>
      <c r="I26" s="216"/>
      <c r="J26" s="305" t="s">
        <v>322</v>
      </c>
      <c r="K26" s="305"/>
      <c r="L26" s="305"/>
      <c r="M26" s="305"/>
      <c r="N26" s="305"/>
      <c r="O26" s="305"/>
      <c r="P26" s="305"/>
      <c r="Q26" s="216"/>
      <c r="R26" s="305" t="s">
        <v>323</v>
      </c>
      <c r="S26" s="305"/>
      <c r="T26" s="305"/>
      <c r="U26" s="305"/>
      <c r="V26" s="305"/>
      <c r="W26" s="305"/>
      <c r="X26" s="306"/>
      <c r="Y26" s="230"/>
      <c r="Z26" s="230"/>
    </row>
    <row r="27" spans="1:48" ht="14.1" customHeight="1" x14ac:dyDescent="0.25">
      <c r="A27" s="313"/>
      <c r="B27" s="307">
        <v>2018</v>
      </c>
      <c r="C27" s="307">
        <v>2019</v>
      </c>
      <c r="D27" s="307">
        <v>2020</v>
      </c>
      <c r="E27" s="307">
        <v>2021</v>
      </c>
      <c r="F27" s="307">
        <v>2022</v>
      </c>
      <c r="G27" s="307" t="s">
        <v>393</v>
      </c>
      <c r="H27" s="307" t="s">
        <v>394</v>
      </c>
      <c r="I27" s="26"/>
      <c r="J27" s="307">
        <v>2018</v>
      </c>
      <c r="K27" s="307">
        <v>2019</v>
      </c>
      <c r="L27" s="307">
        <v>2020</v>
      </c>
      <c r="M27" s="307">
        <v>2021</v>
      </c>
      <c r="N27" s="307">
        <v>2022</v>
      </c>
      <c r="O27" s="307" t="s">
        <v>393</v>
      </c>
      <c r="P27" s="307" t="s">
        <v>394</v>
      </c>
      <c r="Q27" s="26"/>
      <c r="R27" s="307">
        <v>2018</v>
      </c>
      <c r="S27" s="307">
        <v>2019</v>
      </c>
      <c r="T27" s="307">
        <v>2020</v>
      </c>
      <c r="U27" s="307">
        <v>2021</v>
      </c>
      <c r="V27" s="307">
        <v>2022</v>
      </c>
      <c r="W27" s="307" t="s">
        <v>393</v>
      </c>
      <c r="X27" s="309" t="s">
        <v>394</v>
      </c>
      <c r="Y27" s="230"/>
      <c r="Z27" s="230"/>
    </row>
    <row r="28" spans="1:48" x14ac:dyDescent="0.25">
      <c r="A28" s="314"/>
      <c r="B28" s="308"/>
      <c r="C28" s="308"/>
      <c r="D28" s="308"/>
      <c r="E28" s="308"/>
      <c r="F28" s="308"/>
      <c r="G28" s="308"/>
      <c r="H28" s="308"/>
      <c r="I28" s="46"/>
      <c r="J28" s="308"/>
      <c r="K28" s="308"/>
      <c r="L28" s="308"/>
      <c r="M28" s="308"/>
      <c r="N28" s="308"/>
      <c r="O28" s="308"/>
      <c r="P28" s="308"/>
      <c r="Q28" s="46"/>
      <c r="R28" s="316"/>
      <c r="S28" s="316"/>
      <c r="T28" s="316"/>
      <c r="U28" s="316"/>
      <c r="V28" s="316"/>
      <c r="W28" s="316"/>
      <c r="X28" s="317"/>
      <c r="Y28" s="230"/>
      <c r="Z28" s="230"/>
    </row>
    <row r="29" spans="1:48" x14ac:dyDescent="0.25">
      <c r="A29" s="68" t="s">
        <v>63</v>
      </c>
      <c r="B29" s="69">
        <v>18257.313354133308</v>
      </c>
      <c r="C29" s="69">
        <v>20767.3</v>
      </c>
      <c r="D29" s="69">
        <v>22330.355881625357</v>
      </c>
      <c r="E29" s="69">
        <v>22024.02813229174</v>
      </c>
      <c r="F29" s="69">
        <v>15059.230458153448</v>
      </c>
      <c r="G29" s="69">
        <v>15733.352170323578</v>
      </c>
      <c r="H29" s="69">
        <v>13357.259790998318</v>
      </c>
      <c r="I29" s="169"/>
      <c r="J29" s="69">
        <v>142.85365888578735</v>
      </c>
      <c r="K29" s="69">
        <v>88</v>
      </c>
      <c r="L29" s="69">
        <v>352.46753282667663</v>
      </c>
      <c r="M29" s="69">
        <v>92.993574112933942</v>
      </c>
      <c r="N29" s="69">
        <v>0</v>
      </c>
      <c r="O29" s="69">
        <v>372.53128586601764</v>
      </c>
      <c r="P29" s="69">
        <v>327.69480328260528</v>
      </c>
      <c r="Q29" s="169"/>
      <c r="R29" s="181">
        <v>18114.459695247522</v>
      </c>
      <c r="S29" s="181">
        <v>20679.3</v>
      </c>
      <c r="T29" s="181">
        <v>21977.888348798682</v>
      </c>
      <c r="U29" s="181">
        <v>21931.034558178806</v>
      </c>
      <c r="V29" s="181">
        <v>15059.230458153448</v>
      </c>
      <c r="W29" s="181">
        <v>15360.82088445756</v>
      </c>
      <c r="X29" s="182">
        <v>13029.564987715712</v>
      </c>
      <c r="Y29" s="230"/>
      <c r="Z29" s="230"/>
    </row>
    <row r="30" spans="1:48" x14ac:dyDescent="0.25">
      <c r="A30" s="66" t="s">
        <v>64</v>
      </c>
      <c r="B30" s="169">
        <v>3242.2854578836295</v>
      </c>
      <c r="C30" s="169">
        <v>2096.5699999999997</v>
      </c>
      <c r="D30" s="169">
        <v>2255.0034017311468</v>
      </c>
      <c r="E30" s="169">
        <v>7223.0108875324668</v>
      </c>
      <c r="F30" s="169">
        <v>2662.8608773786405</v>
      </c>
      <c r="G30" s="169">
        <v>8054.3561886830685</v>
      </c>
      <c r="H30" s="169">
        <v>5060.1735857446874</v>
      </c>
      <c r="I30" s="169"/>
      <c r="J30" s="169">
        <v>57.469862770144353</v>
      </c>
      <c r="K30" s="169">
        <v>230</v>
      </c>
      <c r="L30" s="169">
        <v>274.58518846270846</v>
      </c>
      <c r="M30" s="169">
        <v>398.18248545711202</v>
      </c>
      <c r="N30" s="169">
        <v>77.344753683049191</v>
      </c>
      <c r="O30" s="169">
        <v>281.02572592046158</v>
      </c>
      <c r="P30" s="169">
        <v>177.83038465203441</v>
      </c>
      <c r="Q30" s="169"/>
      <c r="R30" s="169">
        <v>3184.815595113485</v>
      </c>
      <c r="S30" s="169">
        <v>1866.57</v>
      </c>
      <c r="T30" s="169">
        <v>1980.4182132684384</v>
      </c>
      <c r="U30" s="169">
        <v>6824.8284020753545</v>
      </c>
      <c r="V30" s="169">
        <v>2585.5161236955914</v>
      </c>
      <c r="W30" s="169">
        <v>7773.3304627626067</v>
      </c>
      <c r="X30" s="179">
        <v>4882.3432010926526</v>
      </c>
      <c r="Y30" s="230"/>
      <c r="Z30" s="230"/>
    </row>
    <row r="31" spans="1:48" x14ac:dyDescent="0.25">
      <c r="A31" s="68" t="s">
        <v>65</v>
      </c>
      <c r="B31" s="69">
        <v>688.02919708416823</v>
      </c>
      <c r="C31" s="69">
        <v>471</v>
      </c>
      <c r="D31" s="69">
        <v>584.08762798192924</v>
      </c>
      <c r="E31" s="69">
        <v>1771.3276006705034</v>
      </c>
      <c r="F31" s="69">
        <v>373.97343952971653</v>
      </c>
      <c r="G31" s="69">
        <v>1242.2635423551374</v>
      </c>
      <c r="H31" s="69">
        <v>902.13953562239953</v>
      </c>
      <c r="I31" s="169"/>
      <c r="J31" s="69">
        <v>464.68489039859577</v>
      </c>
      <c r="K31" s="69">
        <v>370</v>
      </c>
      <c r="L31" s="69">
        <v>463.37997913372266</v>
      </c>
      <c r="M31" s="69">
        <v>801.80459503437862</v>
      </c>
      <c r="N31" s="69">
        <v>272.09818023580476</v>
      </c>
      <c r="O31" s="69">
        <v>412.7632961603835</v>
      </c>
      <c r="P31" s="69">
        <v>379.84822552522081</v>
      </c>
      <c r="Q31" s="169"/>
      <c r="R31" s="69">
        <v>223.34430668557243</v>
      </c>
      <c r="S31" s="69">
        <v>101</v>
      </c>
      <c r="T31" s="69">
        <v>120.70764884820665</v>
      </c>
      <c r="U31" s="69">
        <v>969.52300563612482</v>
      </c>
      <c r="V31" s="69">
        <v>101.87525929391178</v>
      </c>
      <c r="W31" s="69">
        <v>829.5002461947538</v>
      </c>
      <c r="X31" s="70">
        <v>522.29131009717867</v>
      </c>
      <c r="Y31" s="230"/>
      <c r="Z31" s="230"/>
    </row>
    <row r="32" spans="1:48" x14ac:dyDescent="0.25">
      <c r="A32" s="66" t="s">
        <v>66</v>
      </c>
      <c r="B32" s="169">
        <v>935.93776511377951</v>
      </c>
      <c r="C32" s="169">
        <v>1293.56</v>
      </c>
      <c r="D32" s="169">
        <v>1020.8877608724619</v>
      </c>
      <c r="E32" s="169">
        <v>1501.5862398887286</v>
      </c>
      <c r="F32" s="169">
        <v>1359.9034164716963</v>
      </c>
      <c r="G32" s="169">
        <v>821.22457995819218</v>
      </c>
      <c r="H32" s="169">
        <v>1796.2866944065051</v>
      </c>
      <c r="I32" s="169"/>
      <c r="J32" s="169">
        <v>729.86725718083335</v>
      </c>
      <c r="K32" s="169">
        <v>1160.56</v>
      </c>
      <c r="L32" s="169">
        <v>622.30988621593838</v>
      </c>
      <c r="M32" s="169">
        <v>690.95225496814351</v>
      </c>
      <c r="N32" s="169">
        <v>1094.7719624073527</v>
      </c>
      <c r="O32" s="169">
        <v>329.68145168817392</v>
      </c>
      <c r="P32" s="169">
        <v>1574.5537320454475</v>
      </c>
      <c r="Q32" s="169"/>
      <c r="R32" s="169">
        <v>206.07050793294619</v>
      </c>
      <c r="S32" s="169">
        <v>133</v>
      </c>
      <c r="T32" s="169">
        <v>398.57787465652348</v>
      </c>
      <c r="U32" s="169">
        <v>810.63398492058514</v>
      </c>
      <c r="V32" s="169">
        <v>265.1314540643437</v>
      </c>
      <c r="W32" s="169">
        <v>491.54312827001831</v>
      </c>
      <c r="X32" s="179">
        <v>221.73296236105767</v>
      </c>
      <c r="Y32" s="230"/>
      <c r="Z32" s="230"/>
    </row>
    <row r="33" spans="1:48" x14ac:dyDescent="0.25">
      <c r="A33" s="68" t="s">
        <v>67</v>
      </c>
      <c r="B33" s="69">
        <v>1551.5670870534311</v>
      </c>
      <c r="C33" s="69">
        <v>952.53729976903742</v>
      </c>
      <c r="D33" s="69">
        <v>1647.1825031636963</v>
      </c>
      <c r="E33" s="69">
        <v>1589.4559415194908</v>
      </c>
      <c r="F33" s="69">
        <v>1502.4951252823353</v>
      </c>
      <c r="G33" s="69">
        <v>607.74655589564202</v>
      </c>
      <c r="H33" s="69">
        <v>1252.6910816108141</v>
      </c>
      <c r="I33" s="169"/>
      <c r="J33" s="69">
        <v>1392.5747069130987</v>
      </c>
      <c r="K33" s="69">
        <v>779.52742901635361</v>
      </c>
      <c r="L33" s="69">
        <v>1370.9926878976428</v>
      </c>
      <c r="M33" s="69">
        <v>1123.7884382853101</v>
      </c>
      <c r="N33" s="69">
        <v>1124.7524694722586</v>
      </c>
      <c r="O33" s="69">
        <v>597.74249736238039</v>
      </c>
      <c r="P33" s="69">
        <v>1252.6910816108141</v>
      </c>
      <c r="Q33" s="169"/>
      <c r="R33" s="69">
        <v>158.99238014033239</v>
      </c>
      <c r="S33" s="69">
        <v>173.00987075268378</v>
      </c>
      <c r="T33" s="69">
        <v>276.18981526605353</v>
      </c>
      <c r="U33" s="69">
        <v>465.66750323418074</v>
      </c>
      <c r="V33" s="69">
        <v>377.74265581007671</v>
      </c>
      <c r="W33" s="69">
        <v>10.004058533261597</v>
      </c>
      <c r="X33" s="70">
        <v>0</v>
      </c>
      <c r="Y33" s="230"/>
      <c r="Z33" s="230"/>
    </row>
    <row r="34" spans="1:48" x14ac:dyDescent="0.25">
      <c r="A34" s="66" t="s">
        <v>68</v>
      </c>
      <c r="B34" s="169">
        <v>1980.2702252620084</v>
      </c>
      <c r="C34" s="169">
        <v>896.50569390027044</v>
      </c>
      <c r="D34" s="169">
        <v>1331.4670253849938</v>
      </c>
      <c r="E34" s="169">
        <v>2602.5596031153518</v>
      </c>
      <c r="F34" s="169">
        <v>1214.3453752281889</v>
      </c>
      <c r="G34" s="169">
        <v>1107.5381314677161</v>
      </c>
      <c r="H34" s="169">
        <v>515.26304946593632</v>
      </c>
      <c r="I34" s="169"/>
      <c r="J34" s="169">
        <v>1542.0741209601465</v>
      </c>
      <c r="K34" s="169">
        <v>776.57839712852376</v>
      </c>
      <c r="L34" s="169">
        <v>459.29339651142254</v>
      </c>
      <c r="M34" s="169">
        <v>585.92397447472729</v>
      </c>
      <c r="N34" s="169">
        <v>605.0318058395851</v>
      </c>
      <c r="O34" s="169">
        <v>811.66151872904823</v>
      </c>
      <c r="P34" s="169">
        <v>465.96973180919315</v>
      </c>
      <c r="Q34" s="169"/>
      <c r="R34" s="169">
        <v>438.19610430186191</v>
      </c>
      <c r="S34" s="169">
        <v>119.9272967717467</v>
      </c>
      <c r="T34" s="169">
        <v>872.17362887357126</v>
      </c>
      <c r="U34" s="169">
        <v>2016.6356286406246</v>
      </c>
      <c r="V34" s="169">
        <v>609.31356938860381</v>
      </c>
      <c r="W34" s="169">
        <v>295.87661273866786</v>
      </c>
      <c r="X34" s="179">
        <v>49.29331765674317</v>
      </c>
      <c r="Y34" s="230"/>
      <c r="Z34" s="230"/>
    </row>
    <row r="35" spans="1:48" x14ac:dyDescent="0.25">
      <c r="A35" s="68" t="s">
        <v>69</v>
      </c>
      <c r="B35" s="69">
        <v>3005.5401671810996</v>
      </c>
      <c r="C35" s="69">
        <v>6416.2873192017187</v>
      </c>
      <c r="D35" s="69">
        <v>9074.1884407010584</v>
      </c>
      <c r="E35" s="69">
        <v>14209.377143445885</v>
      </c>
      <c r="F35" s="69">
        <v>2830.5322386271259</v>
      </c>
      <c r="G35" s="69">
        <v>5816.5743565077973</v>
      </c>
      <c r="H35" s="69">
        <v>2273.1712024042426</v>
      </c>
      <c r="I35" s="169"/>
      <c r="J35" s="69">
        <v>527.4418271164825</v>
      </c>
      <c r="K35" s="69">
        <v>1060.0786626118988</v>
      </c>
      <c r="L35" s="69">
        <v>280.89810738630069</v>
      </c>
      <c r="M35" s="69">
        <v>635.92436253270057</v>
      </c>
      <c r="N35" s="69">
        <v>299.45720530555536</v>
      </c>
      <c r="O35" s="69">
        <v>554.67822276137701</v>
      </c>
      <c r="P35" s="69">
        <v>104.00890025572808</v>
      </c>
      <c r="Q35" s="169"/>
      <c r="R35" s="69">
        <v>2478.0983400646173</v>
      </c>
      <c r="S35" s="69">
        <v>5356.2086565898198</v>
      </c>
      <c r="T35" s="69">
        <v>8793.2903333147569</v>
      </c>
      <c r="U35" s="69">
        <v>13573.452780913185</v>
      </c>
      <c r="V35" s="69">
        <v>2531.0750333215706</v>
      </c>
      <c r="W35" s="69">
        <v>5261.8961337464207</v>
      </c>
      <c r="X35" s="70">
        <v>2169.1623021485148</v>
      </c>
      <c r="Y35" s="230"/>
      <c r="Z35" s="230"/>
    </row>
    <row r="36" spans="1:48" x14ac:dyDescent="0.25">
      <c r="A36" s="66" t="s">
        <v>70</v>
      </c>
      <c r="B36" s="169">
        <v>17370.568814907361</v>
      </c>
      <c r="C36" s="169">
        <v>26158.728743872951</v>
      </c>
      <c r="D36" s="169">
        <v>25274.212065226508</v>
      </c>
      <c r="E36" s="169">
        <v>16688.290236681427</v>
      </c>
      <c r="F36" s="169">
        <v>12904.992377424989</v>
      </c>
      <c r="G36" s="169">
        <v>14468.966112811542</v>
      </c>
      <c r="H36" s="169">
        <v>15891.879711291585</v>
      </c>
      <c r="I36" s="169"/>
      <c r="J36" s="169">
        <v>215.12126905779826</v>
      </c>
      <c r="K36" s="169">
        <v>1047.9188211277469</v>
      </c>
      <c r="L36" s="169">
        <v>569.10356411421651</v>
      </c>
      <c r="M36" s="169">
        <v>260.51038436662668</v>
      </c>
      <c r="N36" s="169">
        <v>201.89808522018745</v>
      </c>
      <c r="O36" s="169">
        <v>627.93379749143094</v>
      </c>
      <c r="P36" s="169">
        <v>138.02128943888087</v>
      </c>
      <c r="Q36" s="169"/>
      <c r="R36" s="169">
        <v>17155.447545849562</v>
      </c>
      <c r="S36" s="169">
        <v>25110.809922745204</v>
      </c>
      <c r="T36" s="169">
        <v>24705.108501112292</v>
      </c>
      <c r="U36" s="169">
        <v>16427.779852314801</v>
      </c>
      <c r="V36" s="169">
        <v>12703.094292204802</v>
      </c>
      <c r="W36" s="169">
        <v>13841.032315320112</v>
      </c>
      <c r="X36" s="179">
        <v>15753.858421852705</v>
      </c>
      <c r="Y36" s="230"/>
      <c r="Z36" s="230"/>
    </row>
    <row r="37" spans="1:48" x14ac:dyDescent="0.25">
      <c r="A37" s="68" t="s">
        <v>71</v>
      </c>
      <c r="B37" s="69">
        <v>7413.5427252934578</v>
      </c>
      <c r="C37" s="69">
        <v>9459.4719651036685</v>
      </c>
      <c r="D37" s="69">
        <v>11312.456534247385</v>
      </c>
      <c r="E37" s="69">
        <v>8168.6468462532412</v>
      </c>
      <c r="F37" s="69">
        <v>7309.5946799449812</v>
      </c>
      <c r="G37" s="69">
        <v>8391.5005538551231</v>
      </c>
      <c r="H37" s="69">
        <v>17514.448131271536</v>
      </c>
      <c r="I37" s="169"/>
      <c r="J37" s="69">
        <v>113.48140340204954</v>
      </c>
      <c r="K37" s="69">
        <v>631.12231431446344</v>
      </c>
      <c r="L37" s="69">
        <v>429.33426384819325</v>
      </c>
      <c r="M37" s="69">
        <v>448.21081535095016</v>
      </c>
      <c r="N37" s="69">
        <v>449.87851083358981</v>
      </c>
      <c r="O37" s="69">
        <v>523.30048005803144</v>
      </c>
      <c r="P37" s="69">
        <v>992.39278839261613</v>
      </c>
      <c r="Q37" s="169"/>
      <c r="R37" s="69">
        <v>7300.0613218914086</v>
      </c>
      <c r="S37" s="69">
        <v>8828.349650789205</v>
      </c>
      <c r="T37" s="69">
        <v>10883.122270399192</v>
      </c>
      <c r="U37" s="69">
        <v>7720.4360309022913</v>
      </c>
      <c r="V37" s="69">
        <v>6859.7161691113915</v>
      </c>
      <c r="W37" s="69">
        <v>7868.2000737970911</v>
      </c>
      <c r="X37" s="70">
        <v>16522.055342878921</v>
      </c>
      <c r="Y37" s="230"/>
      <c r="Z37" s="230"/>
    </row>
    <row r="38" spans="1:48" x14ac:dyDescent="0.25">
      <c r="A38" s="66" t="s">
        <v>72</v>
      </c>
      <c r="B38" s="169">
        <v>3976.9409803026433</v>
      </c>
      <c r="C38" s="169">
        <v>2589.3089781523531</v>
      </c>
      <c r="D38" s="169">
        <v>2962.2354825583589</v>
      </c>
      <c r="E38" s="169">
        <v>3804.1244773506005</v>
      </c>
      <c r="F38" s="169">
        <v>4656.4607568273805</v>
      </c>
      <c r="G38" s="169">
        <v>3898.3742894621773</v>
      </c>
      <c r="H38" s="169">
        <v>3604.8991895458789</v>
      </c>
      <c r="I38" s="169"/>
      <c r="J38" s="169">
        <v>34.537818426710729</v>
      </c>
      <c r="K38" s="169">
        <v>91.754212136678987</v>
      </c>
      <c r="L38" s="169">
        <v>149.68570320293477</v>
      </c>
      <c r="M38" s="169">
        <v>0</v>
      </c>
      <c r="N38" s="169">
        <v>168.14191336807011</v>
      </c>
      <c r="O38" s="169">
        <v>220.90787640285672</v>
      </c>
      <c r="P38" s="169">
        <v>679.21262399226418</v>
      </c>
      <c r="Q38" s="169"/>
      <c r="R38" s="169">
        <v>3942.4031618759327</v>
      </c>
      <c r="S38" s="169">
        <v>2497.554766015674</v>
      </c>
      <c r="T38" s="169">
        <v>2812.5497793554241</v>
      </c>
      <c r="U38" s="169">
        <v>3804.1244773506005</v>
      </c>
      <c r="V38" s="169">
        <v>4488.3188434593103</v>
      </c>
      <c r="W38" s="169">
        <v>3677.4664130593205</v>
      </c>
      <c r="X38" s="179">
        <v>2925.6865655536149</v>
      </c>
      <c r="Y38" s="230"/>
      <c r="Z38" s="230"/>
    </row>
    <row r="39" spans="1:48" x14ac:dyDescent="0.25">
      <c r="A39" s="68" t="s">
        <v>73</v>
      </c>
      <c r="B39" s="69">
        <v>4302.3200000000006</v>
      </c>
      <c r="C39" s="69">
        <v>7238.9043008162989</v>
      </c>
      <c r="D39" s="69">
        <v>3665.2867274615464</v>
      </c>
      <c r="E39" s="69">
        <v>5795.7383730753118</v>
      </c>
      <c r="F39" s="69">
        <v>1713.9463422102058</v>
      </c>
      <c r="G39" s="69">
        <v>4616.5966712193886</v>
      </c>
      <c r="H39" s="69">
        <v>4162.8706728982988</v>
      </c>
      <c r="I39" s="169"/>
      <c r="J39" s="69">
        <v>344.04</v>
      </c>
      <c r="K39" s="69">
        <v>23.264854149749482</v>
      </c>
      <c r="L39" s="69">
        <v>0</v>
      </c>
      <c r="M39" s="69">
        <v>3.3997186559332411</v>
      </c>
      <c r="N39" s="69">
        <v>34.615847807657701</v>
      </c>
      <c r="O39" s="69">
        <v>110.90622887249262</v>
      </c>
      <c r="P39" s="69">
        <v>0</v>
      </c>
      <c r="Q39" s="169"/>
      <c r="R39" s="69">
        <v>3958.28</v>
      </c>
      <c r="S39" s="69">
        <v>7215.6394466665497</v>
      </c>
      <c r="T39" s="69">
        <v>3665.2867274615464</v>
      </c>
      <c r="U39" s="69">
        <v>5792.3386544193781</v>
      </c>
      <c r="V39" s="69">
        <v>1679.3304944025481</v>
      </c>
      <c r="W39" s="69">
        <v>4505.6904423468959</v>
      </c>
      <c r="X39" s="70">
        <v>4162.8706728982988</v>
      </c>
      <c r="Y39" s="230"/>
      <c r="Z39" s="230"/>
    </row>
    <row r="40" spans="1:48" x14ac:dyDescent="0.25">
      <c r="A40" s="66" t="s">
        <v>74</v>
      </c>
      <c r="B40" s="169">
        <v>3487.85</v>
      </c>
      <c r="C40" s="169">
        <v>6287.861026972806</v>
      </c>
      <c r="D40" s="169">
        <v>7229.890412155014</v>
      </c>
      <c r="E40" s="169">
        <v>3621.5927859911867</v>
      </c>
      <c r="F40" s="169">
        <v>4861.8083959798178</v>
      </c>
      <c r="G40" s="169">
        <v>5720.5437220087033</v>
      </c>
      <c r="H40" s="169">
        <v>3304.3158027683844</v>
      </c>
      <c r="I40" s="169"/>
      <c r="J40" s="169">
        <v>400</v>
      </c>
      <c r="K40" s="169">
        <v>69.894411608689424</v>
      </c>
      <c r="L40" s="169">
        <v>79.994472355211983</v>
      </c>
      <c r="M40" s="169">
        <v>2.549950562566845</v>
      </c>
      <c r="N40" s="169">
        <v>0</v>
      </c>
      <c r="O40" s="169">
        <v>292.22638164961768</v>
      </c>
      <c r="P40" s="169">
        <v>175.37434932295119</v>
      </c>
      <c r="Q40" s="169"/>
      <c r="R40" s="169">
        <v>3087.85</v>
      </c>
      <c r="S40" s="169">
        <v>6217.9666153641165</v>
      </c>
      <c r="T40" s="169">
        <v>7149.8959397998024</v>
      </c>
      <c r="U40" s="169">
        <v>3619.04283542862</v>
      </c>
      <c r="V40" s="169">
        <v>4861.8083959798178</v>
      </c>
      <c r="W40" s="169">
        <v>5428.3173403590854</v>
      </c>
      <c r="X40" s="179">
        <v>3128.9414534454331</v>
      </c>
      <c r="Y40" s="230"/>
      <c r="Z40" s="230"/>
    </row>
    <row r="41" spans="1:48" x14ac:dyDescent="0.25">
      <c r="A41" s="77" t="s">
        <v>325</v>
      </c>
      <c r="B41" s="78">
        <v>66212.165774214896</v>
      </c>
      <c r="C41" s="78">
        <v>84628.035327789112</v>
      </c>
      <c r="D41" s="78">
        <v>88687.25386310945</v>
      </c>
      <c r="E41" s="78">
        <v>88999.738267815934</v>
      </c>
      <c r="F41" s="78">
        <v>56450.14348305852</v>
      </c>
      <c r="G41" s="78">
        <v>70479.036874548052</v>
      </c>
      <c r="H41" s="78">
        <v>69635.398448028587</v>
      </c>
      <c r="I41" s="82"/>
      <c r="J41" s="78">
        <v>5964.1468151116469</v>
      </c>
      <c r="K41" s="78">
        <v>6328.6991020941041</v>
      </c>
      <c r="L41" s="78">
        <v>5052.0447819549681</v>
      </c>
      <c r="M41" s="78">
        <v>5044.2405538013827</v>
      </c>
      <c r="N41" s="78">
        <v>4327.9907341731105</v>
      </c>
      <c r="O41" s="78">
        <v>5135.3587629622716</v>
      </c>
      <c r="P41" s="78">
        <v>6267.5979103277559</v>
      </c>
      <c r="Q41" s="82"/>
      <c r="R41" s="78">
        <v>60248.018959103239</v>
      </c>
      <c r="S41" s="78">
        <v>78299.336225694991</v>
      </c>
      <c r="T41" s="78">
        <v>83635.209081154477</v>
      </c>
      <c r="U41" s="78">
        <v>83955.497714014564</v>
      </c>
      <c r="V41" s="78">
        <v>52122.152748885419</v>
      </c>
      <c r="W41" s="78">
        <v>65343.678111585788</v>
      </c>
      <c r="X41" s="187">
        <v>63367.80053770083</v>
      </c>
      <c r="Y41" s="230"/>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row>
    <row r="42" spans="1:48" x14ac:dyDescent="0.25">
      <c r="A42" s="71"/>
      <c r="B42" s="71"/>
      <c r="C42" s="71"/>
      <c r="D42" s="71"/>
      <c r="E42" s="71"/>
      <c r="F42" s="71"/>
      <c r="G42" s="71"/>
      <c r="H42" s="71"/>
      <c r="J42" s="71"/>
      <c r="K42" s="71"/>
      <c r="L42" s="71"/>
      <c r="M42" s="71"/>
      <c r="N42" s="71"/>
      <c r="O42" s="71"/>
      <c r="P42" s="71"/>
      <c r="R42" s="71"/>
      <c r="S42" s="71"/>
      <c r="T42" s="71"/>
      <c r="U42" s="71"/>
      <c r="V42" s="71"/>
      <c r="W42" s="71"/>
      <c r="X42" s="71"/>
      <c r="Y42" s="230"/>
      <c r="Z42" s="230"/>
    </row>
    <row r="43" spans="1:48" x14ac:dyDescent="0.25">
      <c r="A43" s="312" t="s">
        <v>62</v>
      </c>
      <c r="B43" s="305" t="s">
        <v>326</v>
      </c>
      <c r="C43" s="305"/>
      <c r="D43" s="305"/>
      <c r="E43" s="305"/>
      <c r="F43" s="305"/>
      <c r="G43" s="305"/>
      <c r="H43" s="305"/>
      <c r="I43" s="216"/>
      <c r="J43" s="305" t="s">
        <v>373</v>
      </c>
      <c r="K43" s="305"/>
      <c r="L43" s="305"/>
      <c r="M43" s="305"/>
      <c r="N43" s="305"/>
      <c r="O43" s="305"/>
      <c r="P43" s="305"/>
      <c r="Q43" s="216"/>
      <c r="R43" s="305" t="s">
        <v>327</v>
      </c>
      <c r="S43" s="305"/>
      <c r="T43" s="305"/>
      <c r="U43" s="305"/>
      <c r="V43" s="305"/>
      <c r="W43" s="305"/>
      <c r="X43" s="306"/>
      <c r="Y43" s="230"/>
      <c r="Z43" s="230"/>
    </row>
    <row r="44" spans="1:48" ht="14.1" customHeight="1" x14ac:dyDescent="0.25">
      <c r="A44" s="313"/>
      <c r="B44" s="307">
        <v>2018</v>
      </c>
      <c r="C44" s="307">
        <v>2019</v>
      </c>
      <c r="D44" s="307">
        <v>2020</v>
      </c>
      <c r="E44" s="307">
        <v>2021</v>
      </c>
      <c r="F44" s="307">
        <v>2022</v>
      </c>
      <c r="G44" s="307" t="s">
        <v>393</v>
      </c>
      <c r="H44" s="307" t="s">
        <v>394</v>
      </c>
      <c r="I44" s="26"/>
      <c r="J44" s="307">
        <v>2018</v>
      </c>
      <c r="K44" s="307">
        <v>2019</v>
      </c>
      <c r="L44" s="307">
        <v>2020</v>
      </c>
      <c r="M44" s="307">
        <v>2021</v>
      </c>
      <c r="N44" s="307">
        <v>2022</v>
      </c>
      <c r="O44" s="307" t="s">
        <v>393</v>
      </c>
      <c r="P44" s="307" t="s">
        <v>394</v>
      </c>
      <c r="Q44" s="26"/>
      <c r="R44" s="307">
        <v>2018</v>
      </c>
      <c r="S44" s="307">
        <v>2019</v>
      </c>
      <c r="T44" s="307">
        <v>2020</v>
      </c>
      <c r="U44" s="307">
        <v>2021</v>
      </c>
      <c r="V44" s="307">
        <v>2022</v>
      </c>
      <c r="W44" s="307" t="s">
        <v>393</v>
      </c>
      <c r="X44" s="309" t="s">
        <v>394</v>
      </c>
      <c r="Y44" s="230"/>
      <c r="Z44" s="230"/>
    </row>
    <row r="45" spans="1:48" x14ac:dyDescent="0.25">
      <c r="A45" s="314"/>
      <c r="B45" s="308"/>
      <c r="C45" s="308"/>
      <c r="D45" s="308"/>
      <c r="E45" s="308"/>
      <c r="F45" s="308"/>
      <c r="G45" s="308"/>
      <c r="H45" s="308"/>
      <c r="I45" s="46"/>
      <c r="J45" s="308"/>
      <c r="K45" s="308"/>
      <c r="L45" s="308"/>
      <c r="M45" s="308"/>
      <c r="N45" s="308"/>
      <c r="O45" s="308"/>
      <c r="P45" s="308"/>
      <c r="Q45" s="46"/>
      <c r="R45" s="308"/>
      <c r="S45" s="308"/>
      <c r="T45" s="308"/>
      <c r="U45" s="308"/>
      <c r="V45" s="308"/>
      <c r="W45" s="308"/>
      <c r="X45" s="310"/>
      <c r="Y45" s="230"/>
      <c r="Z45" s="230"/>
    </row>
    <row r="46" spans="1:48" x14ac:dyDescent="0.25">
      <c r="A46" s="68" t="s">
        <v>63</v>
      </c>
      <c r="B46" s="69">
        <v>6978.411589756668</v>
      </c>
      <c r="C46" s="69">
        <v>5324.8029746911716</v>
      </c>
      <c r="D46" s="69">
        <v>9745.3163588545449</v>
      </c>
      <c r="E46" s="69">
        <v>10822.124597888633</v>
      </c>
      <c r="F46" s="69">
        <v>10191.441895165615</v>
      </c>
      <c r="G46" s="69">
        <v>9355.0202804894816</v>
      </c>
      <c r="H46" s="69">
        <v>10207.919657004382</v>
      </c>
      <c r="I46" s="169"/>
      <c r="J46" s="69">
        <v>4335.4284489483634</v>
      </c>
      <c r="K46" s="69">
        <v>3110.1757571927806</v>
      </c>
      <c r="L46" s="69">
        <v>5792.5166735564071</v>
      </c>
      <c r="M46" s="69">
        <v>6524.5623669068009</v>
      </c>
      <c r="N46" s="69">
        <v>5028.1202193687814</v>
      </c>
      <c r="O46" s="69">
        <v>4869.754936213556</v>
      </c>
      <c r="P46" s="69">
        <v>4774.4476172812983</v>
      </c>
      <c r="Q46" s="169"/>
      <c r="R46" s="69">
        <v>2642.9831408083051</v>
      </c>
      <c r="S46" s="69">
        <v>2214.627217498391</v>
      </c>
      <c r="T46" s="69">
        <v>3952.7996852981378</v>
      </c>
      <c r="U46" s="69">
        <v>4297.5622309818318</v>
      </c>
      <c r="V46" s="69">
        <v>5163.3216757968339</v>
      </c>
      <c r="W46" s="69">
        <v>4485.2653442759256</v>
      </c>
      <c r="X46" s="70">
        <v>5433.4720397230831</v>
      </c>
      <c r="Y46" s="230"/>
      <c r="Z46" s="230"/>
    </row>
    <row r="47" spans="1:48" x14ac:dyDescent="0.25">
      <c r="A47" s="66" t="s">
        <v>64</v>
      </c>
      <c r="B47" s="169">
        <v>10184.547317651295</v>
      </c>
      <c r="C47" s="169">
        <v>8861.9723173846469</v>
      </c>
      <c r="D47" s="169">
        <v>10767.870378644029</v>
      </c>
      <c r="E47" s="169">
        <v>10821.626387567396</v>
      </c>
      <c r="F47" s="169">
        <v>8616.1146253483294</v>
      </c>
      <c r="G47" s="169">
        <v>11741.922521655441</v>
      </c>
      <c r="H47" s="169">
        <v>10767.599380184547</v>
      </c>
      <c r="I47" s="169"/>
      <c r="J47" s="169">
        <v>9681.6435926670474</v>
      </c>
      <c r="K47" s="169">
        <v>8060.4316354482326</v>
      </c>
      <c r="L47" s="169">
        <v>9566.8217547306031</v>
      </c>
      <c r="M47" s="169">
        <v>7587.2449821032124</v>
      </c>
      <c r="N47" s="169">
        <v>5908.9971557084591</v>
      </c>
      <c r="O47" s="169">
        <v>9255.1022795897825</v>
      </c>
      <c r="P47" s="169">
        <v>8233.9585531306984</v>
      </c>
      <c r="Q47" s="169"/>
      <c r="R47" s="169">
        <v>502.90372498424796</v>
      </c>
      <c r="S47" s="169">
        <v>801.5406819364149</v>
      </c>
      <c r="T47" s="169">
        <v>1201.0486239134264</v>
      </c>
      <c r="U47" s="169">
        <v>3234.3814054641834</v>
      </c>
      <c r="V47" s="169">
        <v>2707.1174696398707</v>
      </c>
      <c r="W47" s="169">
        <v>2486.8202420656571</v>
      </c>
      <c r="X47" s="179">
        <v>2533.6408270538482</v>
      </c>
      <c r="Y47" s="230"/>
      <c r="Z47" s="230"/>
    </row>
    <row r="48" spans="1:48" x14ac:dyDescent="0.25">
      <c r="A48" s="68" t="s">
        <v>65</v>
      </c>
      <c r="B48" s="69">
        <v>6938.5776313420756</v>
      </c>
      <c r="C48" s="69">
        <v>10638.226050811641</v>
      </c>
      <c r="D48" s="69">
        <v>9478.063478981303</v>
      </c>
      <c r="E48" s="69">
        <v>7776.5649041728957</v>
      </c>
      <c r="F48" s="69">
        <v>6258.3716309700649</v>
      </c>
      <c r="G48" s="69">
        <v>10176.266327512718</v>
      </c>
      <c r="H48" s="69">
        <v>8758.3391975020968</v>
      </c>
      <c r="I48" s="169"/>
      <c r="J48" s="69">
        <v>6517.3335211077447</v>
      </c>
      <c r="K48" s="69">
        <v>10186.988333573363</v>
      </c>
      <c r="L48" s="69">
        <v>8749.6587862618198</v>
      </c>
      <c r="M48" s="69">
        <v>6992.3818585474146</v>
      </c>
      <c r="N48" s="69">
        <v>5660.109851336244</v>
      </c>
      <c r="O48" s="69">
        <v>10092.183239788108</v>
      </c>
      <c r="P48" s="69">
        <v>7481.5220351378584</v>
      </c>
      <c r="Q48" s="169"/>
      <c r="R48" s="69">
        <v>421.24411023433049</v>
      </c>
      <c r="S48" s="69">
        <v>451.23771723827798</v>
      </c>
      <c r="T48" s="69">
        <v>728.40469271948234</v>
      </c>
      <c r="U48" s="69">
        <v>784.18304562548133</v>
      </c>
      <c r="V48" s="69">
        <v>598.26177963382077</v>
      </c>
      <c r="W48" s="69">
        <v>84.083087724610408</v>
      </c>
      <c r="X48" s="70">
        <v>1276.8171623642393</v>
      </c>
      <c r="Y48" s="230"/>
      <c r="Z48" s="230"/>
    </row>
    <row r="49" spans="1:48" x14ac:dyDescent="0.25">
      <c r="A49" s="66" t="s">
        <v>66</v>
      </c>
      <c r="B49" s="169">
        <v>1194.022903477452</v>
      </c>
      <c r="C49" s="169">
        <v>1020.2326457733874</v>
      </c>
      <c r="D49" s="169">
        <v>563.3583121939198</v>
      </c>
      <c r="E49" s="169">
        <v>1354.1356531194781</v>
      </c>
      <c r="F49" s="169">
        <v>1648.7980146845971</v>
      </c>
      <c r="G49" s="169">
        <v>2652.3353499243776</v>
      </c>
      <c r="H49" s="169">
        <v>323.23748718426691</v>
      </c>
      <c r="I49" s="169"/>
      <c r="J49" s="169">
        <v>1194.022903477452</v>
      </c>
      <c r="K49" s="169">
        <v>1020.2326457733874</v>
      </c>
      <c r="L49" s="169">
        <v>514.45568092708652</v>
      </c>
      <c r="M49" s="169">
        <v>1344.1714466947578</v>
      </c>
      <c r="N49" s="169">
        <v>1561.0300245492137</v>
      </c>
      <c r="O49" s="169">
        <v>2486.0810932964646</v>
      </c>
      <c r="P49" s="169">
        <v>249.41164134588499</v>
      </c>
      <c r="Q49" s="169"/>
      <c r="R49" s="169">
        <v>0</v>
      </c>
      <c r="S49" s="169">
        <v>0</v>
      </c>
      <c r="T49" s="169">
        <v>48.902631266833325</v>
      </c>
      <c r="U49" s="169">
        <v>9.9642064247202207</v>
      </c>
      <c r="V49" s="169">
        <v>87.767990135383286</v>
      </c>
      <c r="W49" s="169">
        <v>166.25425662791289</v>
      </c>
      <c r="X49" s="179">
        <v>73.825845838381952</v>
      </c>
      <c r="Y49" s="230"/>
      <c r="Z49" s="230"/>
    </row>
    <row r="50" spans="1:48" x14ac:dyDescent="0.25">
      <c r="A50" s="68" t="s">
        <v>67</v>
      </c>
      <c r="B50" s="69">
        <v>111</v>
      </c>
      <c r="C50" s="69">
        <v>172.99009968888416</v>
      </c>
      <c r="D50" s="69">
        <v>277.82</v>
      </c>
      <c r="E50" s="69">
        <v>116.73966005895777</v>
      </c>
      <c r="F50" s="69">
        <v>347</v>
      </c>
      <c r="G50" s="69">
        <v>1077.9605340713974</v>
      </c>
      <c r="H50" s="69">
        <v>0</v>
      </c>
      <c r="I50" s="169"/>
      <c r="J50" s="69">
        <v>111</v>
      </c>
      <c r="K50" s="69">
        <v>172.99009968888416</v>
      </c>
      <c r="L50" s="69">
        <v>277.82</v>
      </c>
      <c r="M50" s="69">
        <v>116.73966005895777</v>
      </c>
      <c r="N50" s="69">
        <v>221.43993305052956</v>
      </c>
      <c r="O50" s="69">
        <v>1059.9611930572182</v>
      </c>
      <c r="P50" s="69">
        <v>0</v>
      </c>
      <c r="Q50" s="169"/>
      <c r="R50" s="69">
        <v>0</v>
      </c>
      <c r="S50" s="69">
        <v>0</v>
      </c>
      <c r="T50" s="69">
        <v>0</v>
      </c>
      <c r="U50" s="69">
        <v>0</v>
      </c>
      <c r="V50" s="69">
        <v>125.56006694947047</v>
      </c>
      <c r="W50" s="69">
        <v>17.999341014179176</v>
      </c>
      <c r="X50" s="70">
        <v>0</v>
      </c>
      <c r="Y50" s="230"/>
      <c r="Z50" s="230"/>
    </row>
    <row r="51" spans="1:48" x14ac:dyDescent="0.25">
      <c r="A51" s="66" t="s">
        <v>68</v>
      </c>
      <c r="B51" s="169">
        <v>456.5</v>
      </c>
      <c r="C51" s="169">
        <v>1161.9335019565515</v>
      </c>
      <c r="D51" s="169">
        <v>1146.17</v>
      </c>
      <c r="E51" s="169">
        <v>1188.3498729078522</v>
      </c>
      <c r="F51" s="169">
        <v>937</v>
      </c>
      <c r="G51" s="169">
        <v>1964.9280607145604</v>
      </c>
      <c r="H51" s="169">
        <v>819.79710455363738</v>
      </c>
      <c r="I51" s="169"/>
      <c r="J51" s="169">
        <v>145</v>
      </c>
      <c r="K51" s="169">
        <v>151.99130146075373</v>
      </c>
      <c r="L51" s="169">
        <v>295.07</v>
      </c>
      <c r="M51" s="169">
        <v>412.25409282733551</v>
      </c>
      <c r="N51" s="169">
        <v>664.79648085705753</v>
      </c>
      <c r="O51" s="169">
        <v>507.98140195572347</v>
      </c>
      <c r="P51" s="169">
        <v>588.85778438743455</v>
      </c>
      <c r="Q51" s="169"/>
      <c r="R51" s="169">
        <v>311.5</v>
      </c>
      <c r="S51" s="169">
        <v>1009.9422004957977</v>
      </c>
      <c r="T51" s="169">
        <v>851.1</v>
      </c>
      <c r="U51" s="169">
        <v>776.09578008051665</v>
      </c>
      <c r="V51" s="169">
        <v>272.20351914294247</v>
      </c>
      <c r="W51" s="169">
        <v>1456.946658758837</v>
      </c>
      <c r="X51" s="179">
        <v>230.93932016620286</v>
      </c>
      <c r="Y51" s="230"/>
      <c r="Z51" s="230"/>
    </row>
    <row r="52" spans="1:48" x14ac:dyDescent="0.25">
      <c r="A52" s="68" t="s">
        <v>69</v>
      </c>
      <c r="B52" s="69">
        <v>40763.550000000003</v>
      </c>
      <c r="C52" s="69">
        <v>28246.583433708314</v>
      </c>
      <c r="D52" s="69">
        <v>49403.649999999994</v>
      </c>
      <c r="E52" s="69">
        <v>69525.950876651594</v>
      </c>
      <c r="F52" s="69">
        <v>43862</v>
      </c>
      <c r="G52" s="69">
        <v>61341.754176322633</v>
      </c>
      <c r="H52" s="69">
        <v>77172.434387478148</v>
      </c>
      <c r="I52" s="169"/>
      <c r="J52" s="69">
        <v>3285</v>
      </c>
      <c r="K52" s="69">
        <v>2082.880795675987</v>
      </c>
      <c r="L52" s="69">
        <v>4093.52</v>
      </c>
      <c r="M52" s="69">
        <v>4001.0513991223334</v>
      </c>
      <c r="N52" s="69">
        <v>4602.3616057423633</v>
      </c>
      <c r="O52" s="69">
        <v>3829.7785154775156</v>
      </c>
      <c r="P52" s="69">
        <v>4925.6593315968448</v>
      </c>
      <c r="Q52" s="169"/>
      <c r="R52" s="69">
        <v>37478.550000000003</v>
      </c>
      <c r="S52" s="69">
        <v>26163.702638032326</v>
      </c>
      <c r="T52" s="69">
        <v>45310.13</v>
      </c>
      <c r="U52" s="69">
        <v>65524.899477529259</v>
      </c>
      <c r="V52" s="69">
        <v>39259.638394257636</v>
      </c>
      <c r="W52" s="69">
        <v>57511.975660845121</v>
      </c>
      <c r="X52" s="70">
        <v>72246.775055881299</v>
      </c>
      <c r="Y52" s="230"/>
      <c r="Z52" s="230"/>
    </row>
    <row r="53" spans="1:48" x14ac:dyDescent="0.25">
      <c r="A53" s="66" t="s">
        <v>70</v>
      </c>
      <c r="B53" s="169">
        <v>84023.25</v>
      </c>
      <c r="C53" s="169">
        <v>97091.683393731277</v>
      </c>
      <c r="D53" s="169">
        <v>107666</v>
      </c>
      <c r="E53" s="169">
        <v>119502.49868035309</v>
      </c>
      <c r="F53" s="169">
        <v>127971.99999999999</v>
      </c>
      <c r="G53" s="169">
        <v>134145.08872511872</v>
      </c>
      <c r="H53" s="169">
        <v>132172.67500664102</v>
      </c>
      <c r="I53" s="169"/>
      <c r="J53" s="169">
        <v>4127.5</v>
      </c>
      <c r="K53" s="169">
        <v>5759.4203854511588</v>
      </c>
      <c r="L53" s="169">
        <v>2416.8200000000002</v>
      </c>
      <c r="M53" s="169">
        <v>6467.8890154298406</v>
      </c>
      <c r="N53" s="169">
        <v>6935.3392130127386</v>
      </c>
      <c r="O53" s="169">
        <v>8558.6994121369644</v>
      </c>
      <c r="P53" s="169">
        <v>6176.8496868915909</v>
      </c>
      <c r="Q53" s="169"/>
      <c r="R53" s="169">
        <v>79895.75</v>
      </c>
      <c r="S53" s="169">
        <v>91332.263008280119</v>
      </c>
      <c r="T53" s="169">
        <v>105249.18</v>
      </c>
      <c r="U53" s="169">
        <v>113034.60966492325</v>
      </c>
      <c r="V53" s="169">
        <v>121036.66078698725</v>
      </c>
      <c r="W53" s="169">
        <v>125586.38931298177</v>
      </c>
      <c r="X53" s="179">
        <v>125995.82531974942</v>
      </c>
      <c r="Y53" s="230"/>
      <c r="Z53" s="230"/>
    </row>
    <row r="54" spans="1:48" x14ac:dyDescent="0.25">
      <c r="A54" s="68" t="s">
        <v>71</v>
      </c>
      <c r="B54" s="69">
        <v>50240.5</v>
      </c>
      <c r="C54" s="69">
        <v>67285.789200168365</v>
      </c>
      <c r="D54" s="69">
        <v>66014.97</v>
      </c>
      <c r="E54" s="69">
        <v>46761.717165154834</v>
      </c>
      <c r="F54" s="69">
        <v>51918.000000000007</v>
      </c>
      <c r="G54" s="69">
        <v>66120.579215587204</v>
      </c>
      <c r="H54" s="69">
        <v>70230.331455377076</v>
      </c>
      <c r="I54" s="169"/>
      <c r="J54" s="69">
        <v>4767.5</v>
      </c>
      <c r="K54" s="69">
        <v>7321.5809822081492</v>
      </c>
      <c r="L54" s="69">
        <v>3976.96</v>
      </c>
      <c r="M54" s="69">
        <v>4153.211944294876</v>
      </c>
      <c r="N54" s="69">
        <v>3297.9295094925737</v>
      </c>
      <c r="O54" s="69">
        <v>5337.8207192194595</v>
      </c>
      <c r="P54" s="69">
        <v>4132.6094082059326</v>
      </c>
      <c r="Q54" s="169"/>
      <c r="R54" s="69">
        <v>45473</v>
      </c>
      <c r="S54" s="69">
        <v>59964.208217960215</v>
      </c>
      <c r="T54" s="69">
        <v>62038.01</v>
      </c>
      <c r="U54" s="69">
        <v>42608.505220859959</v>
      </c>
      <c r="V54" s="69">
        <v>48620.070490507431</v>
      </c>
      <c r="W54" s="69">
        <v>60782.758496367744</v>
      </c>
      <c r="X54" s="70">
        <v>66097.722047171148</v>
      </c>
      <c r="Y54" s="230"/>
      <c r="Z54" s="230"/>
    </row>
    <row r="55" spans="1:48" x14ac:dyDescent="0.25">
      <c r="A55" s="66" t="s">
        <v>72</v>
      </c>
      <c r="B55" s="169">
        <v>13068</v>
      </c>
      <c r="C55" s="169">
        <v>15719.400370746622</v>
      </c>
      <c r="D55" s="169">
        <v>11583.39</v>
      </c>
      <c r="E55" s="169">
        <v>8634.74374487368</v>
      </c>
      <c r="F55" s="169">
        <v>15212</v>
      </c>
      <c r="G55" s="169">
        <v>8486.6892881854819</v>
      </c>
      <c r="H55" s="169">
        <v>22154.922045950123</v>
      </c>
      <c r="I55" s="169"/>
      <c r="J55" s="169">
        <v>4089.9999999999995</v>
      </c>
      <c r="K55" s="169">
        <v>4766.2272263992272</v>
      </c>
      <c r="L55" s="169">
        <v>1795.9499999999998</v>
      </c>
      <c r="M55" s="169">
        <v>1730.1296332138857</v>
      </c>
      <c r="N55" s="169">
        <v>3752.7271364702215</v>
      </c>
      <c r="O55" s="169">
        <v>1657.4393183889993</v>
      </c>
      <c r="P55" s="169">
        <v>6155.2900195642369</v>
      </c>
      <c r="Q55" s="169"/>
      <c r="R55" s="169">
        <v>8978</v>
      </c>
      <c r="S55" s="169">
        <v>10953.173144347395</v>
      </c>
      <c r="T55" s="169">
        <v>9787.44</v>
      </c>
      <c r="U55" s="169">
        <v>6904.6141116597937</v>
      </c>
      <c r="V55" s="169">
        <v>11459.272863529779</v>
      </c>
      <c r="W55" s="169">
        <v>6829.2499697964831</v>
      </c>
      <c r="X55" s="179">
        <v>15999.632026385885</v>
      </c>
      <c r="Y55" s="230"/>
      <c r="Z55" s="230"/>
    </row>
    <row r="56" spans="1:48" x14ac:dyDescent="0.25">
      <c r="A56" s="68" t="s">
        <v>73</v>
      </c>
      <c r="B56" s="69">
        <v>3106.910221081188</v>
      </c>
      <c r="C56" s="69">
        <v>3407.5353466729466</v>
      </c>
      <c r="D56" s="69">
        <v>2852.7522993973989</v>
      </c>
      <c r="E56" s="69">
        <v>1398.8066490321871</v>
      </c>
      <c r="F56" s="69">
        <v>2202.2965076309638</v>
      </c>
      <c r="G56" s="69">
        <v>4256.9578944915647</v>
      </c>
      <c r="H56" s="69">
        <v>9591.7000000000007</v>
      </c>
      <c r="I56" s="169"/>
      <c r="J56" s="69">
        <v>1512.0421753072123</v>
      </c>
      <c r="K56" s="69">
        <v>1789.3472780534316</v>
      </c>
      <c r="L56" s="69">
        <v>1618.1871233745637</v>
      </c>
      <c r="M56" s="69">
        <v>1081.9675046554996</v>
      </c>
      <c r="N56" s="69">
        <v>1721.713789106464</v>
      </c>
      <c r="O56" s="69">
        <v>1473.6966624080724</v>
      </c>
      <c r="P56" s="69">
        <v>7558.91</v>
      </c>
      <c r="Q56" s="169"/>
      <c r="R56" s="69">
        <v>1594.8680457739754</v>
      </c>
      <c r="S56" s="69">
        <v>1618.1880686195148</v>
      </c>
      <c r="T56" s="69">
        <v>1234.5651760228354</v>
      </c>
      <c r="U56" s="69">
        <v>316.83914437668761</v>
      </c>
      <c r="V56" s="69">
        <v>480.58271852449997</v>
      </c>
      <c r="W56" s="69">
        <v>2783.2612320834919</v>
      </c>
      <c r="X56" s="70">
        <v>2032.79</v>
      </c>
      <c r="Y56" s="230"/>
      <c r="Z56" s="230"/>
    </row>
    <row r="57" spans="1:48" x14ac:dyDescent="0.25">
      <c r="A57" s="66" t="s">
        <v>74</v>
      </c>
      <c r="B57" s="169">
        <v>4716.2257902579677</v>
      </c>
      <c r="C57" s="169">
        <v>8506.9061246532565</v>
      </c>
      <c r="D57" s="169">
        <v>10356.796157854198</v>
      </c>
      <c r="E57" s="169">
        <v>3659.224760599207</v>
      </c>
      <c r="F57" s="169">
        <v>7417.1590127870204</v>
      </c>
      <c r="G57" s="169">
        <v>8500.9463836331433</v>
      </c>
      <c r="H57" s="169">
        <v>6488.95</v>
      </c>
      <c r="I57" s="169"/>
      <c r="J57" s="169">
        <v>2693.077735666609</v>
      </c>
      <c r="K57" s="169">
        <v>2601.6199833955325</v>
      </c>
      <c r="L57" s="169">
        <v>4774.8477187259305</v>
      </c>
      <c r="M57" s="169">
        <v>1388.4918572621843</v>
      </c>
      <c r="N57" s="169">
        <v>1959.7308367019841</v>
      </c>
      <c r="O57" s="169">
        <v>2388.7525659644616</v>
      </c>
      <c r="P57" s="169">
        <v>2289.13</v>
      </c>
      <c r="Q57" s="169"/>
      <c r="R57" s="169">
        <v>2023.1480545913585</v>
      </c>
      <c r="S57" s="169">
        <v>5905.286141257724</v>
      </c>
      <c r="T57" s="169">
        <v>5581.9484391282685</v>
      </c>
      <c r="U57" s="169">
        <v>2270.7329033370224</v>
      </c>
      <c r="V57" s="169">
        <v>5457.4281760850363</v>
      </c>
      <c r="W57" s="169">
        <v>6112.1938176686817</v>
      </c>
      <c r="X57" s="179">
        <v>4199.82</v>
      </c>
      <c r="Y57" s="230"/>
      <c r="Z57" s="230"/>
    </row>
    <row r="58" spans="1:48" x14ac:dyDescent="0.25">
      <c r="A58" s="77" t="s">
        <v>328</v>
      </c>
      <c r="B58" s="78">
        <v>221781.49545356666</v>
      </c>
      <c r="C58" s="78">
        <v>247438.05545998708</v>
      </c>
      <c r="D58" s="78">
        <v>279856.15698592539</v>
      </c>
      <c r="E58" s="78">
        <v>281562.48295237974</v>
      </c>
      <c r="F58" s="78">
        <v>276582.18168658658</v>
      </c>
      <c r="G58" s="78">
        <v>319820.44875770673</v>
      </c>
      <c r="H58" s="78">
        <v>348687.90572187532</v>
      </c>
      <c r="I58" s="82"/>
      <c r="J58" s="78">
        <v>42459.548377174433</v>
      </c>
      <c r="K58" s="78">
        <v>47023.886424320888</v>
      </c>
      <c r="L58" s="78">
        <v>43872.627737576404</v>
      </c>
      <c r="M58" s="78">
        <v>41800.095761117096</v>
      </c>
      <c r="N58" s="78">
        <v>41314.295755396641</v>
      </c>
      <c r="O58" s="78">
        <v>51517.251337496324</v>
      </c>
      <c r="P58" s="78">
        <v>52566.646077541773</v>
      </c>
      <c r="Q58" s="82"/>
      <c r="R58" s="78">
        <v>179321.94707639221</v>
      </c>
      <c r="S58" s="78">
        <v>200414.16903566616</v>
      </c>
      <c r="T58" s="78">
        <v>235983.52924834896</v>
      </c>
      <c r="U58" s="78">
        <v>239762.38719126268</v>
      </c>
      <c r="V58" s="78">
        <v>235267.88593118996</v>
      </c>
      <c r="W58" s="78">
        <v>268303.19742021046</v>
      </c>
      <c r="X58" s="187">
        <v>296121.25964433351</v>
      </c>
      <c r="Y58" s="230"/>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row>
    <row r="59" spans="1:48" x14ac:dyDescent="0.25">
      <c r="A59" s="71"/>
      <c r="B59" s="71"/>
      <c r="C59" s="71"/>
      <c r="D59" s="71"/>
      <c r="E59" s="71"/>
      <c r="F59" s="71"/>
      <c r="G59" s="71"/>
      <c r="H59" s="71"/>
      <c r="J59" s="71"/>
      <c r="K59" s="71"/>
      <c r="L59" s="71"/>
      <c r="M59" s="71"/>
      <c r="N59" s="71"/>
      <c r="O59" s="71"/>
      <c r="P59" s="71"/>
      <c r="R59" s="71"/>
      <c r="S59" s="71"/>
      <c r="T59" s="71"/>
      <c r="U59" s="71"/>
      <c r="V59" s="71"/>
      <c r="W59" s="71"/>
      <c r="X59" s="71"/>
      <c r="Y59" s="230"/>
      <c r="Z59" s="230"/>
    </row>
    <row r="60" spans="1:48" x14ac:dyDescent="0.25">
      <c r="A60" s="312" t="s">
        <v>62</v>
      </c>
      <c r="B60" s="305" t="s">
        <v>330</v>
      </c>
      <c r="C60" s="305"/>
      <c r="D60" s="305"/>
      <c r="E60" s="305"/>
      <c r="F60" s="305"/>
      <c r="G60" s="305"/>
      <c r="H60" s="305"/>
      <c r="I60" s="216"/>
      <c r="J60" s="305" t="s">
        <v>331</v>
      </c>
      <c r="K60" s="305"/>
      <c r="L60" s="305"/>
      <c r="M60" s="305"/>
      <c r="N60" s="305"/>
      <c r="O60" s="305"/>
      <c r="P60" s="305"/>
      <c r="Q60" s="216"/>
      <c r="R60" s="305" t="s">
        <v>332</v>
      </c>
      <c r="S60" s="305"/>
      <c r="T60" s="305"/>
      <c r="U60" s="305"/>
      <c r="V60" s="305"/>
      <c r="W60" s="305"/>
      <c r="X60" s="306"/>
      <c r="Y60" s="230"/>
      <c r="Z60" s="230"/>
    </row>
    <row r="61" spans="1:48" ht="14.1" customHeight="1" x14ac:dyDescent="0.25">
      <c r="A61" s="313"/>
      <c r="B61" s="307">
        <v>2018</v>
      </c>
      <c r="C61" s="307">
        <v>2019</v>
      </c>
      <c r="D61" s="307">
        <v>2020</v>
      </c>
      <c r="E61" s="307">
        <v>2021</v>
      </c>
      <c r="F61" s="307">
        <v>2022</v>
      </c>
      <c r="G61" s="307" t="s">
        <v>393</v>
      </c>
      <c r="H61" s="307" t="s">
        <v>394</v>
      </c>
      <c r="I61" s="26"/>
      <c r="J61" s="307">
        <v>2018</v>
      </c>
      <c r="K61" s="307">
        <v>2019</v>
      </c>
      <c r="L61" s="307">
        <v>2020</v>
      </c>
      <c r="M61" s="307">
        <v>2021</v>
      </c>
      <c r="N61" s="307">
        <v>2022</v>
      </c>
      <c r="O61" s="307" t="s">
        <v>393</v>
      </c>
      <c r="P61" s="307" t="s">
        <v>394</v>
      </c>
      <c r="Q61" s="26"/>
      <c r="R61" s="307">
        <v>2018</v>
      </c>
      <c r="S61" s="307">
        <v>2019</v>
      </c>
      <c r="T61" s="307">
        <v>2020</v>
      </c>
      <c r="U61" s="307">
        <v>2021</v>
      </c>
      <c r="V61" s="307">
        <v>2022</v>
      </c>
      <c r="W61" s="307" t="s">
        <v>393</v>
      </c>
      <c r="X61" s="309" t="s">
        <v>394</v>
      </c>
      <c r="Y61" s="230"/>
      <c r="Z61" s="230"/>
    </row>
    <row r="62" spans="1:48" x14ac:dyDescent="0.25">
      <c r="A62" s="314"/>
      <c r="B62" s="308"/>
      <c r="C62" s="308"/>
      <c r="D62" s="308"/>
      <c r="E62" s="308"/>
      <c r="F62" s="308"/>
      <c r="G62" s="308"/>
      <c r="H62" s="308"/>
      <c r="I62" s="46"/>
      <c r="J62" s="308"/>
      <c r="K62" s="308"/>
      <c r="L62" s="308"/>
      <c r="M62" s="308"/>
      <c r="N62" s="308"/>
      <c r="O62" s="308"/>
      <c r="P62" s="308"/>
      <c r="Q62" s="46"/>
      <c r="R62" s="308"/>
      <c r="S62" s="308"/>
      <c r="T62" s="308"/>
      <c r="U62" s="308"/>
      <c r="V62" s="308"/>
      <c r="W62" s="308"/>
      <c r="X62" s="310"/>
      <c r="Y62" s="230"/>
      <c r="Z62" s="230"/>
    </row>
    <row r="63" spans="1:48" x14ac:dyDescent="0.25">
      <c r="A63" s="68" t="s">
        <v>63</v>
      </c>
      <c r="B63" s="69">
        <v>2775.7435440977356</v>
      </c>
      <c r="C63" s="69">
        <v>3978.63</v>
      </c>
      <c r="D63" s="69">
        <v>5336.48</v>
      </c>
      <c r="E63" s="69">
        <v>2891.7434100036207</v>
      </c>
      <c r="F63" s="69">
        <v>1745.4913880445797</v>
      </c>
      <c r="G63" s="69">
        <v>3970.4083778809922</v>
      </c>
      <c r="H63" s="69">
        <v>2746</v>
      </c>
      <c r="I63" s="169"/>
      <c r="J63" s="69">
        <v>2334.2051890556759</v>
      </c>
      <c r="K63" s="69">
        <v>3836.63</v>
      </c>
      <c r="L63" s="69">
        <v>5336.48</v>
      </c>
      <c r="M63" s="69">
        <v>2644.0035590716334</v>
      </c>
      <c r="N63" s="69">
        <v>1710.9748515622355</v>
      </c>
      <c r="O63" s="69">
        <v>3394.0428564585463</v>
      </c>
      <c r="P63" s="69">
        <v>2671</v>
      </c>
      <c r="Q63" s="169"/>
      <c r="R63" s="69">
        <v>441.53835504205972</v>
      </c>
      <c r="S63" s="69">
        <v>142</v>
      </c>
      <c r="T63" s="69">
        <v>0</v>
      </c>
      <c r="U63" s="69">
        <v>247.73985093198723</v>
      </c>
      <c r="V63" s="69">
        <v>34.516536482344193</v>
      </c>
      <c r="W63" s="69">
        <v>576.36552142244579</v>
      </c>
      <c r="X63" s="70">
        <v>75</v>
      </c>
      <c r="Y63" s="230"/>
      <c r="Z63" s="230"/>
    </row>
    <row r="64" spans="1:48" x14ac:dyDescent="0.25">
      <c r="A64" s="66" t="s">
        <v>64</v>
      </c>
      <c r="B64" s="169">
        <v>4057.1303849411688</v>
      </c>
      <c r="C64" s="169">
        <v>2006.88</v>
      </c>
      <c r="D64" s="169">
        <v>4447.59</v>
      </c>
      <c r="E64" s="169">
        <v>6233.7915354171773</v>
      </c>
      <c r="F64" s="169">
        <v>3411.1043566362714</v>
      </c>
      <c r="G64" s="169">
        <v>2274.5053019016736</v>
      </c>
      <c r="H64" s="169">
        <v>4155</v>
      </c>
      <c r="I64" s="169"/>
      <c r="J64" s="169">
        <v>4012.534555213439</v>
      </c>
      <c r="K64" s="169">
        <v>2004.88</v>
      </c>
      <c r="L64" s="169">
        <v>4149.43</v>
      </c>
      <c r="M64" s="169">
        <v>5951.7997732767908</v>
      </c>
      <c r="N64" s="169">
        <v>3232.5198896422653</v>
      </c>
      <c r="O64" s="169">
        <v>2154.7609734901603</v>
      </c>
      <c r="P64" s="169">
        <v>4003.9890966856815</v>
      </c>
      <c r="Q64" s="169"/>
      <c r="R64" s="169">
        <v>44.595829727729694</v>
      </c>
      <c r="S64" s="169">
        <v>1.9999999999999998</v>
      </c>
      <c r="T64" s="169">
        <v>298.16000000000003</v>
      </c>
      <c r="U64" s="169">
        <v>281.99176214038692</v>
      </c>
      <c r="V64" s="169">
        <v>178.58446699400608</v>
      </c>
      <c r="W64" s="169">
        <v>119.74432841151349</v>
      </c>
      <c r="X64" s="179">
        <v>151.01090331431871</v>
      </c>
      <c r="Y64" s="230"/>
      <c r="Z64" s="230"/>
    </row>
    <row r="65" spans="1:48" x14ac:dyDescent="0.25">
      <c r="A65" s="68" t="s">
        <v>65</v>
      </c>
      <c r="B65" s="69">
        <v>1926.2326285220206</v>
      </c>
      <c r="C65" s="69">
        <v>962.83</v>
      </c>
      <c r="D65" s="69">
        <v>1147.47</v>
      </c>
      <c r="E65" s="69">
        <v>3226.3329700407421</v>
      </c>
      <c r="F65" s="69">
        <v>569.99662276258027</v>
      </c>
      <c r="G65" s="69">
        <v>779.11782490579265</v>
      </c>
      <c r="H65" s="69">
        <v>3152</v>
      </c>
      <c r="I65" s="169"/>
      <c r="J65" s="69">
        <v>1926.2326285220206</v>
      </c>
      <c r="K65" s="69">
        <v>962.83</v>
      </c>
      <c r="L65" s="69">
        <v>1147.47</v>
      </c>
      <c r="M65" s="69">
        <v>3132.4921174149895</v>
      </c>
      <c r="N65" s="69">
        <v>533.52283243672593</v>
      </c>
      <c r="O65" s="69">
        <v>768.10481758709602</v>
      </c>
      <c r="P65" s="69">
        <v>3037</v>
      </c>
      <c r="Q65" s="169"/>
      <c r="R65" s="69">
        <v>0</v>
      </c>
      <c r="S65" s="69">
        <v>0</v>
      </c>
      <c r="T65" s="69">
        <v>0</v>
      </c>
      <c r="U65" s="69">
        <v>93.840852625752717</v>
      </c>
      <c r="V65" s="69">
        <v>36.473790325854281</v>
      </c>
      <c r="W65" s="69">
        <v>11.013007318696628</v>
      </c>
      <c r="X65" s="70">
        <v>115</v>
      </c>
      <c r="Y65" s="230"/>
      <c r="Z65" s="230"/>
    </row>
    <row r="66" spans="1:48" x14ac:dyDescent="0.25">
      <c r="A66" s="66" t="s">
        <v>66</v>
      </c>
      <c r="B66" s="169">
        <v>1788.7486405636218</v>
      </c>
      <c r="C66" s="169">
        <v>428.3</v>
      </c>
      <c r="D66" s="169">
        <v>960.95</v>
      </c>
      <c r="E66" s="169">
        <v>531.6084301248892</v>
      </c>
      <c r="F66" s="169">
        <v>0</v>
      </c>
      <c r="G66" s="169">
        <v>389.0601174305495</v>
      </c>
      <c r="H66" s="169">
        <v>402</v>
      </c>
      <c r="I66" s="169"/>
      <c r="J66" s="169">
        <v>1620.8899374684472</v>
      </c>
      <c r="K66" s="169">
        <v>428.3</v>
      </c>
      <c r="L66" s="169">
        <v>960.95</v>
      </c>
      <c r="M66" s="169">
        <v>531.6084301248892</v>
      </c>
      <c r="N66" s="169">
        <v>0</v>
      </c>
      <c r="O66" s="169">
        <v>389.0601174305495</v>
      </c>
      <c r="P66" s="169">
        <v>402</v>
      </c>
      <c r="Q66" s="169"/>
      <c r="R66" s="169">
        <v>167.85870309517455</v>
      </c>
      <c r="S66" s="169">
        <v>0</v>
      </c>
      <c r="T66" s="169">
        <v>0</v>
      </c>
      <c r="U66" s="169">
        <v>0</v>
      </c>
      <c r="V66" s="169">
        <v>0</v>
      </c>
      <c r="W66" s="169">
        <v>0</v>
      </c>
      <c r="X66" s="179">
        <v>0</v>
      </c>
      <c r="Y66" s="230"/>
      <c r="Z66" s="230"/>
    </row>
    <row r="67" spans="1:48" x14ac:dyDescent="0.25">
      <c r="A67" s="68" t="s">
        <v>67</v>
      </c>
      <c r="B67" s="69">
        <v>486.16645110909371</v>
      </c>
      <c r="C67" s="69">
        <v>29.545066801754984</v>
      </c>
      <c r="D67" s="69">
        <v>39.554902190821061</v>
      </c>
      <c r="E67" s="69">
        <v>125</v>
      </c>
      <c r="F67" s="69">
        <v>0</v>
      </c>
      <c r="G67" s="69">
        <v>705.77317269076309</v>
      </c>
      <c r="H67" s="69">
        <v>1514.11</v>
      </c>
      <c r="I67" s="169"/>
      <c r="J67" s="69">
        <v>486.16645110909371</v>
      </c>
      <c r="K67" s="69">
        <v>29.545066801754984</v>
      </c>
      <c r="L67" s="69">
        <v>39.554902190821061</v>
      </c>
      <c r="M67" s="69">
        <v>125</v>
      </c>
      <c r="N67" s="69">
        <v>0</v>
      </c>
      <c r="O67" s="69">
        <v>705.77317269076309</v>
      </c>
      <c r="P67" s="69">
        <v>1514.11</v>
      </c>
      <c r="Q67" s="169"/>
      <c r="R67" s="69">
        <v>0</v>
      </c>
      <c r="S67" s="69">
        <v>0</v>
      </c>
      <c r="T67" s="69">
        <v>0</v>
      </c>
      <c r="U67" s="69">
        <v>0</v>
      </c>
      <c r="V67" s="69">
        <v>0</v>
      </c>
      <c r="W67" s="69">
        <v>0</v>
      </c>
      <c r="X67" s="70">
        <v>0</v>
      </c>
      <c r="Y67" s="230"/>
      <c r="Z67" s="230"/>
    </row>
    <row r="68" spans="1:48" x14ac:dyDescent="0.25">
      <c r="A68" s="66" t="s">
        <v>68</v>
      </c>
      <c r="B68" s="169">
        <v>695.31436394185857</v>
      </c>
      <c r="C68" s="169">
        <v>6.4014311403802466</v>
      </c>
      <c r="D68" s="169">
        <v>306.33351363771561</v>
      </c>
      <c r="E68" s="169">
        <v>54</v>
      </c>
      <c r="F68" s="169">
        <v>0</v>
      </c>
      <c r="G68" s="169">
        <v>170.94506024096387</v>
      </c>
      <c r="H68" s="169">
        <v>114.17</v>
      </c>
      <c r="I68" s="169"/>
      <c r="J68" s="169">
        <v>695.31436394185857</v>
      </c>
      <c r="K68" s="169">
        <v>6.4014311403802466</v>
      </c>
      <c r="L68" s="169">
        <v>306.33351363771561</v>
      </c>
      <c r="M68" s="169">
        <v>27</v>
      </c>
      <c r="N68" s="169">
        <v>0</v>
      </c>
      <c r="O68" s="169">
        <v>170.94506024096387</v>
      </c>
      <c r="P68" s="169">
        <v>114.17</v>
      </c>
      <c r="Q68" s="169"/>
      <c r="R68" s="169">
        <v>0</v>
      </c>
      <c r="S68" s="169">
        <v>0</v>
      </c>
      <c r="T68" s="169">
        <v>0</v>
      </c>
      <c r="U68" s="169">
        <v>27</v>
      </c>
      <c r="V68" s="169">
        <v>0</v>
      </c>
      <c r="W68" s="169">
        <v>0</v>
      </c>
      <c r="X68" s="179">
        <v>0</v>
      </c>
      <c r="Y68" s="230"/>
      <c r="Z68" s="230"/>
    </row>
    <row r="69" spans="1:48" x14ac:dyDescent="0.25">
      <c r="A69" s="68" t="s">
        <v>69</v>
      </c>
      <c r="B69" s="69">
        <v>2015.0384819645058</v>
      </c>
      <c r="C69" s="69">
        <v>2191.8204773993948</v>
      </c>
      <c r="D69" s="69">
        <v>501.79358895291284</v>
      </c>
      <c r="E69" s="69">
        <v>539</v>
      </c>
      <c r="F69" s="69">
        <v>59</v>
      </c>
      <c r="G69" s="69">
        <v>899.71084337349396</v>
      </c>
      <c r="H69" s="69">
        <v>609.31999999999994</v>
      </c>
      <c r="I69" s="169"/>
      <c r="J69" s="69">
        <v>1680.4037915518336</v>
      </c>
      <c r="K69" s="69">
        <v>2038.1861300302689</v>
      </c>
      <c r="L69" s="69">
        <v>402.03343210342717</v>
      </c>
      <c r="M69" s="69">
        <v>485.02103076723353</v>
      </c>
      <c r="N69" s="69">
        <v>59</v>
      </c>
      <c r="O69" s="69">
        <v>881.72462038290882</v>
      </c>
      <c r="P69" s="69">
        <v>510.71</v>
      </c>
      <c r="Q69" s="169"/>
      <c r="R69" s="69">
        <v>334.63469041267217</v>
      </c>
      <c r="S69" s="69">
        <v>153.63434736912592</v>
      </c>
      <c r="T69" s="69">
        <v>99.760156849485654</v>
      </c>
      <c r="U69" s="69">
        <v>53.978969232766445</v>
      </c>
      <c r="V69" s="69">
        <v>0</v>
      </c>
      <c r="W69" s="69">
        <v>17.986222990585176</v>
      </c>
      <c r="X69" s="70">
        <v>98.61</v>
      </c>
      <c r="Y69" s="230"/>
      <c r="Z69" s="230"/>
    </row>
    <row r="70" spans="1:48" x14ac:dyDescent="0.25">
      <c r="A70" s="66" t="s">
        <v>70</v>
      </c>
      <c r="B70" s="169">
        <v>5275.6556250991607</v>
      </c>
      <c r="C70" s="169">
        <v>3660.0231786902059</v>
      </c>
      <c r="D70" s="169">
        <v>2155.0687883410137</v>
      </c>
      <c r="E70" s="169">
        <v>4898</v>
      </c>
      <c r="F70" s="169">
        <v>2153.0000000000005</v>
      </c>
      <c r="G70" s="169">
        <v>3892.7489156626507</v>
      </c>
      <c r="H70" s="169">
        <v>1661.01</v>
      </c>
      <c r="I70" s="169"/>
      <c r="J70" s="169">
        <v>4958.4761956859074</v>
      </c>
      <c r="K70" s="169">
        <v>3093.3291007213443</v>
      </c>
      <c r="L70" s="169">
        <v>1960.2970581080779</v>
      </c>
      <c r="M70" s="169">
        <v>4710.9912184524792</v>
      </c>
      <c r="N70" s="169">
        <v>2040.975545056283</v>
      </c>
      <c r="O70" s="169">
        <v>3852.7658742117196</v>
      </c>
      <c r="P70" s="169">
        <v>1641.01</v>
      </c>
      <c r="Q70" s="169"/>
      <c r="R70" s="169">
        <v>317.17942941325339</v>
      </c>
      <c r="S70" s="169">
        <v>566.69407796886173</v>
      </c>
      <c r="T70" s="169">
        <v>194.77173023293579</v>
      </c>
      <c r="U70" s="169">
        <v>187.00878154752061</v>
      </c>
      <c r="V70" s="169">
        <v>112.0244549437174</v>
      </c>
      <c r="W70" s="169">
        <v>39.98304145093109</v>
      </c>
      <c r="X70" s="179">
        <v>20</v>
      </c>
      <c r="Y70" s="230"/>
      <c r="Z70" s="230"/>
    </row>
    <row r="71" spans="1:48" x14ac:dyDescent="0.25">
      <c r="A71" s="68" t="s">
        <v>71</v>
      </c>
      <c r="B71" s="69">
        <v>3185.8313973628792</v>
      </c>
      <c r="C71" s="69">
        <v>3462.2288048080572</v>
      </c>
      <c r="D71" s="69">
        <v>8211.7174070026704</v>
      </c>
      <c r="E71" s="69">
        <v>6515</v>
      </c>
      <c r="F71" s="69">
        <v>5179</v>
      </c>
      <c r="G71" s="69">
        <v>5422.2573493975906</v>
      </c>
      <c r="H71" s="69">
        <v>6535.32</v>
      </c>
      <c r="I71" s="169"/>
      <c r="J71" s="69">
        <v>3182.8762177354383</v>
      </c>
      <c r="K71" s="69">
        <v>3434.6534091264193</v>
      </c>
      <c r="L71" s="69">
        <v>7406.2439245842388</v>
      </c>
      <c r="M71" s="69">
        <v>5993.3628275120063</v>
      </c>
      <c r="N71" s="69">
        <v>4956.2866690224746</v>
      </c>
      <c r="O71" s="69">
        <v>5180.312797253363</v>
      </c>
      <c r="P71" s="69">
        <v>6356.71</v>
      </c>
      <c r="Q71" s="169"/>
      <c r="R71" s="69">
        <v>2.9551796274411011</v>
      </c>
      <c r="S71" s="69">
        <v>27.575395681637982</v>
      </c>
      <c r="T71" s="69">
        <v>805.47348241843201</v>
      </c>
      <c r="U71" s="69">
        <v>521.63717248799389</v>
      </c>
      <c r="V71" s="69">
        <v>222.7133309775252</v>
      </c>
      <c r="W71" s="69">
        <v>241.94455214422732</v>
      </c>
      <c r="X71" s="70">
        <v>178.61</v>
      </c>
      <c r="Y71" s="230"/>
      <c r="Z71" s="230"/>
    </row>
    <row r="72" spans="1:48" x14ac:dyDescent="0.25">
      <c r="A72" s="66" t="s">
        <v>72</v>
      </c>
      <c r="B72" s="169">
        <v>1069.8636805225019</v>
      </c>
      <c r="C72" s="169">
        <v>798.09104116020683</v>
      </c>
      <c r="D72" s="169">
        <v>1170.5856804718649</v>
      </c>
      <c r="E72" s="169">
        <v>2366</v>
      </c>
      <c r="F72" s="169">
        <v>1668</v>
      </c>
      <c r="G72" s="169">
        <v>1354.5646586345379</v>
      </c>
      <c r="H72" s="169">
        <v>2727.46</v>
      </c>
      <c r="I72" s="169"/>
      <c r="J72" s="169">
        <v>1069.8636805225019</v>
      </c>
      <c r="K72" s="169">
        <v>798.09104116020683</v>
      </c>
      <c r="L72" s="169">
        <v>1170.5856804718649</v>
      </c>
      <c r="M72" s="169">
        <v>2162.8260110647616</v>
      </c>
      <c r="N72" s="169">
        <v>1668</v>
      </c>
      <c r="O72" s="169">
        <v>1184.5565434866078</v>
      </c>
      <c r="P72" s="169">
        <v>2500.4299999999998</v>
      </c>
      <c r="Q72" s="169"/>
      <c r="R72" s="169">
        <v>0</v>
      </c>
      <c r="S72" s="169">
        <v>0</v>
      </c>
      <c r="T72" s="169">
        <v>0</v>
      </c>
      <c r="U72" s="169">
        <v>203.17398893523864</v>
      </c>
      <c r="V72" s="169">
        <v>0</v>
      </c>
      <c r="W72" s="169">
        <v>170.0081151479302</v>
      </c>
      <c r="X72" s="179">
        <v>227.03</v>
      </c>
      <c r="Y72" s="230"/>
      <c r="Z72" s="230"/>
    </row>
    <row r="73" spans="1:48" x14ac:dyDescent="0.25">
      <c r="A73" s="68" t="s">
        <v>73</v>
      </c>
      <c r="B73" s="69">
        <v>435.98</v>
      </c>
      <c r="C73" s="69">
        <v>62.58</v>
      </c>
      <c r="D73" s="69">
        <v>452.55689587295507</v>
      </c>
      <c r="E73" s="69">
        <v>0</v>
      </c>
      <c r="F73" s="69">
        <v>1745.7825782140039</v>
      </c>
      <c r="G73" s="69">
        <v>119</v>
      </c>
      <c r="H73" s="69">
        <v>395.69</v>
      </c>
      <c r="I73" s="169"/>
      <c r="J73" s="69">
        <v>435.98</v>
      </c>
      <c r="K73" s="69">
        <v>62.58</v>
      </c>
      <c r="L73" s="69">
        <v>452.55689587295507</v>
      </c>
      <c r="M73" s="69">
        <v>0</v>
      </c>
      <c r="N73" s="69">
        <v>1745.7825782140039</v>
      </c>
      <c r="O73" s="69">
        <v>119</v>
      </c>
      <c r="P73" s="69">
        <v>395.69</v>
      </c>
      <c r="Q73" s="169"/>
      <c r="R73" s="69">
        <v>0</v>
      </c>
      <c r="S73" s="69">
        <v>0</v>
      </c>
      <c r="T73" s="69">
        <v>0</v>
      </c>
      <c r="U73" s="69">
        <v>0</v>
      </c>
      <c r="V73" s="69">
        <v>0</v>
      </c>
      <c r="W73" s="69">
        <v>0</v>
      </c>
      <c r="X73" s="70">
        <v>0</v>
      </c>
      <c r="Y73" s="230"/>
      <c r="Z73" s="230"/>
    </row>
    <row r="74" spans="1:48" x14ac:dyDescent="0.25">
      <c r="A74" s="66" t="s">
        <v>74</v>
      </c>
      <c r="B74" s="169">
        <v>1930.67</v>
      </c>
      <c r="C74" s="169">
        <v>796.58</v>
      </c>
      <c r="D74" s="169">
        <v>193.54675854061503</v>
      </c>
      <c r="E74" s="169">
        <v>113.40763255656873</v>
      </c>
      <c r="F74" s="169">
        <v>2224.6257996669879</v>
      </c>
      <c r="G74" s="169">
        <v>175</v>
      </c>
      <c r="H74" s="169">
        <v>568.73</v>
      </c>
      <c r="I74" s="169"/>
      <c r="J74" s="169">
        <v>1802.46</v>
      </c>
      <c r="K74" s="169">
        <v>796.58</v>
      </c>
      <c r="L74" s="169">
        <v>127.85816170258811</v>
      </c>
      <c r="M74" s="169">
        <v>113.40763255656873</v>
      </c>
      <c r="N74" s="169">
        <v>1924.0006916038815</v>
      </c>
      <c r="O74" s="169">
        <v>175</v>
      </c>
      <c r="P74" s="169">
        <v>568.73</v>
      </c>
      <c r="Q74" s="169"/>
      <c r="R74" s="169">
        <v>128.21</v>
      </c>
      <c r="S74" s="169">
        <v>0</v>
      </c>
      <c r="T74" s="169">
        <v>65.688596838026911</v>
      </c>
      <c r="U74" s="169">
        <v>0</v>
      </c>
      <c r="V74" s="169">
        <v>300.6251080631065</v>
      </c>
      <c r="W74" s="169">
        <v>0</v>
      </c>
      <c r="X74" s="179">
        <v>0</v>
      </c>
      <c r="Y74" s="230"/>
      <c r="Z74" s="230"/>
    </row>
    <row r="75" spans="1:48" x14ac:dyDescent="0.25">
      <c r="A75" s="77" t="s">
        <v>329</v>
      </c>
      <c r="B75" s="78">
        <v>25642.375198124551</v>
      </c>
      <c r="C75" s="78">
        <v>18383.91</v>
      </c>
      <c r="D75" s="78">
        <v>24923.647535010568</v>
      </c>
      <c r="E75" s="78">
        <v>27493.883978142996</v>
      </c>
      <c r="F75" s="78">
        <v>18756.000745324425</v>
      </c>
      <c r="G75" s="78">
        <v>20153.091622119009</v>
      </c>
      <c r="H75" s="78">
        <v>24580.809999999998</v>
      </c>
      <c r="I75" s="82"/>
      <c r="J75" s="78">
        <v>24205.403010806211</v>
      </c>
      <c r="K75" s="78">
        <v>17492.006178980377</v>
      </c>
      <c r="L75" s="78">
        <v>23459.793568671688</v>
      </c>
      <c r="M75" s="78">
        <v>25877.512600241349</v>
      </c>
      <c r="N75" s="78">
        <v>17871.063057537871</v>
      </c>
      <c r="O75" s="78">
        <v>18976.046833232678</v>
      </c>
      <c r="P75" s="78">
        <v>23715.549096685681</v>
      </c>
      <c r="Q75" s="82"/>
      <c r="R75" s="78">
        <v>1436.9721873183305</v>
      </c>
      <c r="S75" s="78">
        <v>891.90382101962564</v>
      </c>
      <c r="T75" s="78">
        <v>1463.8539663388806</v>
      </c>
      <c r="U75" s="78">
        <v>1616.3713779016464</v>
      </c>
      <c r="V75" s="78">
        <v>884.93768778655362</v>
      </c>
      <c r="W75" s="78">
        <v>1177.0447888863296</v>
      </c>
      <c r="X75" s="187">
        <v>865.26090331431874</v>
      </c>
      <c r="Y75" s="230"/>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row>
    <row r="76" spans="1:48" x14ac:dyDescent="0.25">
      <c r="B76" s="74"/>
      <c r="C76" s="74"/>
      <c r="D76" s="74"/>
      <c r="E76" s="74"/>
      <c r="F76" s="74"/>
      <c r="G76" s="74"/>
      <c r="H76" s="74"/>
      <c r="J76" s="74"/>
      <c r="K76" s="74"/>
      <c r="L76" s="74"/>
      <c r="M76" s="74"/>
      <c r="N76" s="74"/>
      <c r="O76" s="74"/>
      <c r="P76" s="74"/>
      <c r="R76" s="74"/>
      <c r="S76" s="74"/>
      <c r="T76" s="74"/>
      <c r="U76" s="74"/>
      <c r="V76" s="74"/>
      <c r="W76" s="74"/>
      <c r="X76" s="74"/>
      <c r="Y76" s="230"/>
      <c r="Z76" s="230"/>
    </row>
    <row r="77" spans="1:48" x14ac:dyDescent="0.25">
      <c r="A77" s="312" t="s">
        <v>62</v>
      </c>
      <c r="B77" s="305" t="s">
        <v>333</v>
      </c>
      <c r="C77" s="305"/>
      <c r="D77" s="305"/>
      <c r="E77" s="305"/>
      <c r="F77" s="305"/>
      <c r="G77" s="305"/>
      <c r="H77" s="305"/>
      <c r="I77" s="216"/>
      <c r="J77" s="305" t="s">
        <v>334</v>
      </c>
      <c r="K77" s="305"/>
      <c r="L77" s="305"/>
      <c r="M77" s="305"/>
      <c r="N77" s="305"/>
      <c r="O77" s="305"/>
      <c r="P77" s="305"/>
      <c r="Q77" s="216"/>
      <c r="R77" s="305" t="s">
        <v>335</v>
      </c>
      <c r="S77" s="305"/>
      <c r="T77" s="305"/>
      <c r="U77" s="305"/>
      <c r="V77" s="305"/>
      <c r="W77" s="305"/>
      <c r="X77" s="306"/>
      <c r="Y77" s="230"/>
      <c r="Z77" s="230"/>
    </row>
    <row r="78" spans="1:48" ht="14.1" customHeight="1" x14ac:dyDescent="0.25">
      <c r="A78" s="313"/>
      <c r="B78" s="307">
        <v>2018</v>
      </c>
      <c r="C78" s="307">
        <v>2019</v>
      </c>
      <c r="D78" s="307">
        <v>2020</v>
      </c>
      <c r="E78" s="307">
        <v>2021</v>
      </c>
      <c r="F78" s="307">
        <v>2022</v>
      </c>
      <c r="G78" s="307" t="s">
        <v>393</v>
      </c>
      <c r="H78" s="307" t="s">
        <v>394</v>
      </c>
      <c r="I78" s="26"/>
      <c r="J78" s="307">
        <v>2018</v>
      </c>
      <c r="K78" s="307">
        <v>2019</v>
      </c>
      <c r="L78" s="307">
        <v>2020</v>
      </c>
      <c r="M78" s="307">
        <v>2021</v>
      </c>
      <c r="N78" s="307">
        <v>2022</v>
      </c>
      <c r="O78" s="307" t="s">
        <v>393</v>
      </c>
      <c r="P78" s="307" t="s">
        <v>394</v>
      </c>
      <c r="Q78" s="26"/>
      <c r="R78" s="307">
        <v>2018</v>
      </c>
      <c r="S78" s="307">
        <v>2019</v>
      </c>
      <c r="T78" s="307">
        <v>2020</v>
      </c>
      <c r="U78" s="307">
        <v>2021</v>
      </c>
      <c r="V78" s="307">
        <v>2022</v>
      </c>
      <c r="W78" s="307" t="s">
        <v>393</v>
      </c>
      <c r="X78" s="309" t="s">
        <v>394</v>
      </c>
      <c r="Y78" s="230"/>
      <c r="Z78" s="230"/>
    </row>
    <row r="79" spans="1:48" x14ac:dyDescent="0.25">
      <c r="A79" s="314"/>
      <c r="B79" s="308"/>
      <c r="C79" s="308"/>
      <c r="D79" s="308"/>
      <c r="E79" s="308"/>
      <c r="F79" s="308"/>
      <c r="G79" s="308"/>
      <c r="H79" s="308"/>
      <c r="I79" s="46"/>
      <c r="J79" s="308"/>
      <c r="K79" s="308"/>
      <c r="L79" s="308"/>
      <c r="M79" s="308"/>
      <c r="N79" s="308"/>
      <c r="O79" s="308"/>
      <c r="P79" s="308"/>
      <c r="Q79" s="46"/>
      <c r="R79" s="308"/>
      <c r="S79" s="308"/>
      <c r="T79" s="308"/>
      <c r="U79" s="308"/>
      <c r="V79" s="308"/>
      <c r="W79" s="308"/>
      <c r="X79" s="310"/>
      <c r="Y79" s="230"/>
      <c r="Z79" s="230"/>
    </row>
    <row r="80" spans="1:48" x14ac:dyDescent="0.25">
      <c r="A80" s="68" t="s">
        <v>63</v>
      </c>
      <c r="B80" s="69">
        <v>3483.4985913216919</v>
      </c>
      <c r="C80" s="69">
        <v>3566.18</v>
      </c>
      <c r="D80" s="69">
        <v>4096.16</v>
      </c>
      <c r="E80" s="69">
        <v>4638.1499999999996</v>
      </c>
      <c r="F80" s="69">
        <v>3584.3778801827671</v>
      </c>
      <c r="G80" s="69">
        <v>4561.0291582524751</v>
      </c>
      <c r="H80" s="69">
        <v>3473.4104122309359</v>
      </c>
      <c r="I80" s="169"/>
      <c r="J80" s="69">
        <v>3175.2577889212903</v>
      </c>
      <c r="K80" s="69">
        <v>3543.71</v>
      </c>
      <c r="L80" s="69">
        <v>4071.16</v>
      </c>
      <c r="M80" s="69">
        <v>4138.57</v>
      </c>
      <c r="N80" s="69">
        <v>3477.9407378795827</v>
      </c>
      <c r="O80" s="69">
        <v>3928.8277356572389</v>
      </c>
      <c r="P80" s="69">
        <v>3192.2902917073534</v>
      </c>
      <c r="Q80" s="169"/>
      <c r="R80" s="69">
        <v>308.24080240040161</v>
      </c>
      <c r="S80" s="69">
        <v>22.47</v>
      </c>
      <c r="T80" s="69">
        <v>25</v>
      </c>
      <c r="U80" s="69">
        <v>499.58</v>
      </c>
      <c r="V80" s="69">
        <v>106.43714230318436</v>
      </c>
      <c r="W80" s="69">
        <v>632.20142259523584</v>
      </c>
      <c r="X80" s="70">
        <v>281.1201205235825</v>
      </c>
      <c r="Y80" s="230"/>
      <c r="Z80" s="230"/>
    </row>
    <row r="81" spans="1:48" x14ac:dyDescent="0.25">
      <c r="A81" s="66" t="s">
        <v>64</v>
      </c>
      <c r="B81" s="169">
        <v>3722.8508584608899</v>
      </c>
      <c r="C81" s="169">
        <v>2875.69</v>
      </c>
      <c r="D81" s="169">
        <v>4705.4400000000005</v>
      </c>
      <c r="E81" s="169">
        <v>3590.7</v>
      </c>
      <c r="F81" s="169">
        <v>2742.4566199179849</v>
      </c>
      <c r="G81" s="169">
        <v>3874.1331822883317</v>
      </c>
      <c r="H81" s="169">
        <v>3723.3293147110658</v>
      </c>
      <c r="I81" s="169"/>
      <c r="J81" s="169">
        <v>3700.0838379998968</v>
      </c>
      <c r="K81" s="169">
        <v>2875.69</v>
      </c>
      <c r="L81" s="169">
        <v>4705.4400000000005</v>
      </c>
      <c r="M81" s="169">
        <v>3418.7</v>
      </c>
      <c r="N81" s="169">
        <v>2494.7610588815869</v>
      </c>
      <c r="O81" s="169">
        <v>3522.8134213947446</v>
      </c>
      <c r="P81" s="169">
        <v>3485.2784876547803</v>
      </c>
      <c r="Q81" s="169"/>
      <c r="R81" s="169">
        <v>22.767020460993233</v>
      </c>
      <c r="S81" s="169">
        <v>0</v>
      </c>
      <c r="T81" s="169">
        <v>0</v>
      </c>
      <c r="U81" s="169">
        <v>172</v>
      </c>
      <c r="V81" s="169">
        <v>247.695561036398</v>
      </c>
      <c r="W81" s="169">
        <v>351.31976089358687</v>
      </c>
      <c r="X81" s="179">
        <v>238.05082705628527</v>
      </c>
      <c r="Y81" s="230"/>
      <c r="Z81" s="230"/>
    </row>
    <row r="82" spans="1:48" x14ac:dyDescent="0.25">
      <c r="A82" s="68" t="s">
        <v>65</v>
      </c>
      <c r="B82" s="69">
        <v>3405.8749936416552</v>
      </c>
      <c r="C82" s="69">
        <v>3295.95</v>
      </c>
      <c r="D82" s="69">
        <v>2877.48</v>
      </c>
      <c r="E82" s="69">
        <v>2886.9</v>
      </c>
      <c r="F82" s="69">
        <v>1570.5260817217893</v>
      </c>
      <c r="G82" s="69">
        <v>3296.901295375068</v>
      </c>
      <c r="H82" s="69">
        <v>3115.5707033075873</v>
      </c>
      <c r="I82" s="169"/>
      <c r="J82" s="69">
        <v>3405.8749936416552</v>
      </c>
      <c r="K82" s="69">
        <v>3295.95</v>
      </c>
      <c r="L82" s="69">
        <v>2877.48</v>
      </c>
      <c r="M82" s="69">
        <v>2316.0700000000002</v>
      </c>
      <c r="N82" s="69">
        <v>1550.6434879539479</v>
      </c>
      <c r="O82" s="69">
        <v>3044.0755765097388</v>
      </c>
      <c r="P82" s="69">
        <v>3050.3698173942853</v>
      </c>
      <c r="Q82" s="169"/>
      <c r="R82" s="69">
        <v>0</v>
      </c>
      <c r="S82" s="69">
        <v>0</v>
      </c>
      <c r="T82" s="69">
        <v>0</v>
      </c>
      <c r="U82" s="69">
        <v>570.83000000000004</v>
      </c>
      <c r="V82" s="69">
        <v>19.882593767841364</v>
      </c>
      <c r="W82" s="69">
        <v>252.82571886532918</v>
      </c>
      <c r="X82" s="70">
        <v>65.20088591330223</v>
      </c>
      <c r="Y82" s="230"/>
      <c r="Z82" s="230"/>
    </row>
    <row r="83" spans="1:48" x14ac:dyDescent="0.25">
      <c r="A83" s="66" t="s">
        <v>66</v>
      </c>
      <c r="B83" s="169">
        <v>2879.7680588941353</v>
      </c>
      <c r="C83" s="169">
        <v>2119.63</v>
      </c>
      <c r="D83" s="169">
        <v>2079.09</v>
      </c>
      <c r="E83" s="169">
        <v>3542.79</v>
      </c>
      <c r="F83" s="169">
        <v>2306.0889301231337</v>
      </c>
      <c r="G83" s="169">
        <v>1805.4696842831108</v>
      </c>
      <c r="H83" s="169">
        <v>1428.7116335384926</v>
      </c>
      <c r="I83" s="169"/>
      <c r="J83" s="169">
        <v>2879.7680588941353</v>
      </c>
      <c r="K83" s="169">
        <v>2119.63</v>
      </c>
      <c r="L83" s="169">
        <v>2079.09</v>
      </c>
      <c r="M83" s="169">
        <v>3542.79</v>
      </c>
      <c r="N83" s="169">
        <v>2306.0889301231337</v>
      </c>
      <c r="O83" s="169">
        <v>1805.4696842831108</v>
      </c>
      <c r="P83" s="169">
        <v>1428.7116335384926</v>
      </c>
      <c r="Q83" s="169"/>
      <c r="R83" s="169">
        <v>0</v>
      </c>
      <c r="S83" s="169">
        <v>0</v>
      </c>
      <c r="T83" s="169">
        <v>0</v>
      </c>
      <c r="U83" s="169">
        <v>0</v>
      </c>
      <c r="V83" s="169">
        <v>0</v>
      </c>
      <c r="W83" s="169">
        <v>0</v>
      </c>
      <c r="X83" s="179">
        <v>0</v>
      </c>
      <c r="Y83" s="230"/>
      <c r="Z83" s="230"/>
    </row>
    <row r="84" spans="1:48" x14ac:dyDescent="0.25">
      <c r="A84" s="68" t="s">
        <v>67</v>
      </c>
      <c r="B84" s="69">
        <v>2501.5474718300352</v>
      </c>
      <c r="C84" s="69">
        <v>2809.3</v>
      </c>
      <c r="D84" s="69">
        <v>2286.4759285012069</v>
      </c>
      <c r="E84" s="69">
        <v>2179.9705383877122</v>
      </c>
      <c r="F84" s="69">
        <v>1890.9639228358469</v>
      </c>
      <c r="G84" s="69">
        <v>2836.4492949970522</v>
      </c>
      <c r="H84" s="69">
        <v>1968.3241863187209</v>
      </c>
      <c r="I84" s="169"/>
      <c r="J84" s="69">
        <v>2501.5474718300352</v>
      </c>
      <c r="K84" s="69">
        <v>2809.3</v>
      </c>
      <c r="L84" s="69">
        <v>2286.4759285012069</v>
      </c>
      <c r="M84" s="69">
        <v>2179.9705383877122</v>
      </c>
      <c r="N84" s="69">
        <v>1840.8089746883577</v>
      </c>
      <c r="O84" s="69">
        <v>2833.6617318123558</v>
      </c>
      <c r="P84" s="69">
        <v>1968.3241863187209</v>
      </c>
      <c r="Q84" s="169"/>
      <c r="R84" s="69">
        <v>0</v>
      </c>
      <c r="S84" s="69">
        <v>0</v>
      </c>
      <c r="T84" s="69">
        <v>0</v>
      </c>
      <c r="U84" s="69">
        <v>0</v>
      </c>
      <c r="V84" s="69">
        <v>50.154948147489208</v>
      </c>
      <c r="W84" s="69">
        <v>2.7875631846966198</v>
      </c>
      <c r="X84" s="70">
        <v>0</v>
      </c>
      <c r="Y84" s="230"/>
      <c r="Z84" s="230"/>
    </row>
    <row r="85" spans="1:48" x14ac:dyDescent="0.25">
      <c r="A85" s="66" t="s">
        <v>68</v>
      </c>
      <c r="B85" s="169">
        <v>2691.7450753497519</v>
      </c>
      <c r="C85" s="169">
        <v>2448.7200000000003</v>
      </c>
      <c r="D85" s="169">
        <v>2682.1758941939179</v>
      </c>
      <c r="E85" s="169">
        <v>3018.3451412933564</v>
      </c>
      <c r="F85" s="169">
        <v>2771.2916828094003</v>
      </c>
      <c r="G85" s="169">
        <v>4809.2130692793935</v>
      </c>
      <c r="H85" s="169">
        <v>2743.2331896124588</v>
      </c>
      <c r="I85" s="169"/>
      <c r="J85" s="169">
        <v>2571.8406884762271</v>
      </c>
      <c r="K85" s="169">
        <v>2448.7200000000003</v>
      </c>
      <c r="L85" s="169">
        <v>2682.1758941939179</v>
      </c>
      <c r="M85" s="169">
        <v>3004.5843316118367</v>
      </c>
      <c r="N85" s="169">
        <v>2771.2916828094003</v>
      </c>
      <c r="O85" s="169">
        <v>4775.4244100124961</v>
      </c>
      <c r="P85" s="169">
        <v>2743.2331896124588</v>
      </c>
      <c r="Q85" s="169"/>
      <c r="R85" s="169">
        <v>119.90438687352498</v>
      </c>
      <c r="S85" s="169">
        <v>0</v>
      </c>
      <c r="T85" s="169">
        <v>0</v>
      </c>
      <c r="U85" s="169">
        <v>13.760809681519531</v>
      </c>
      <c r="V85" s="169">
        <v>0</v>
      </c>
      <c r="W85" s="169">
        <v>33.788659266897312</v>
      </c>
      <c r="X85" s="179">
        <v>0</v>
      </c>
      <c r="Y85" s="230"/>
      <c r="Z85" s="230"/>
    </row>
    <row r="86" spans="1:48" x14ac:dyDescent="0.25">
      <c r="A86" s="68" t="s">
        <v>69</v>
      </c>
      <c r="B86" s="69">
        <v>3799.6057715059278</v>
      </c>
      <c r="C86" s="69">
        <v>4475.12</v>
      </c>
      <c r="D86" s="69">
        <v>3864.2786728305273</v>
      </c>
      <c r="E86" s="69">
        <v>3856.7197441990006</v>
      </c>
      <c r="F86" s="69">
        <v>3728.2129315038164</v>
      </c>
      <c r="G86" s="69">
        <v>3602.6697556411887</v>
      </c>
      <c r="H86" s="69">
        <v>4336.7782468826754</v>
      </c>
      <c r="I86" s="169"/>
      <c r="J86" s="69">
        <v>3799.6057715059278</v>
      </c>
      <c r="K86" s="69">
        <v>4452.12</v>
      </c>
      <c r="L86" s="69">
        <v>3829.3686637580204</v>
      </c>
      <c r="M86" s="69">
        <v>3856.7197441990006</v>
      </c>
      <c r="N86" s="69">
        <v>3698.3702774242688</v>
      </c>
      <c r="O86" s="69">
        <v>3259.6677147369032</v>
      </c>
      <c r="P86" s="69">
        <v>4336.7782468826754</v>
      </c>
      <c r="Q86" s="169"/>
      <c r="R86" s="69">
        <v>0</v>
      </c>
      <c r="S86" s="69">
        <v>23</v>
      </c>
      <c r="T86" s="69">
        <v>34.910009072506732</v>
      </c>
      <c r="U86" s="69">
        <v>0</v>
      </c>
      <c r="V86" s="69">
        <v>29.842654079547717</v>
      </c>
      <c r="W86" s="69">
        <v>343.00204090428542</v>
      </c>
      <c r="X86" s="70">
        <v>0</v>
      </c>
      <c r="Y86" s="230"/>
      <c r="Z86" s="230"/>
    </row>
    <row r="87" spans="1:48" x14ac:dyDescent="0.25">
      <c r="A87" s="66" t="s">
        <v>70</v>
      </c>
      <c r="B87" s="169">
        <v>3821.1590577930774</v>
      </c>
      <c r="C87" s="169">
        <v>4030.4</v>
      </c>
      <c r="D87" s="169">
        <v>3208.6387795839319</v>
      </c>
      <c r="E87" s="169">
        <v>3212.9502660006451</v>
      </c>
      <c r="F87" s="169">
        <v>3694.392429990708</v>
      </c>
      <c r="G87" s="169">
        <v>3457.4933218878587</v>
      </c>
      <c r="H87" s="169">
        <v>3937.0569567553889</v>
      </c>
      <c r="I87" s="169"/>
      <c r="J87" s="169">
        <v>3791.9230199400909</v>
      </c>
      <c r="K87" s="169">
        <v>4030.4</v>
      </c>
      <c r="L87" s="169">
        <v>3208.6387795839319</v>
      </c>
      <c r="M87" s="169">
        <v>3085.1956383969468</v>
      </c>
      <c r="N87" s="169">
        <v>3649.635303923365</v>
      </c>
      <c r="O87" s="169">
        <v>3283.0865276740446</v>
      </c>
      <c r="P87" s="169">
        <v>3933.0964825137235</v>
      </c>
      <c r="Q87" s="169"/>
      <c r="R87" s="169">
        <v>29.236037852986481</v>
      </c>
      <c r="S87" s="169">
        <v>0</v>
      </c>
      <c r="T87" s="169">
        <v>0</v>
      </c>
      <c r="U87" s="169">
        <v>127.75462760369848</v>
      </c>
      <c r="V87" s="169">
        <v>44.757126067343087</v>
      </c>
      <c r="W87" s="169">
        <v>174.40679421381409</v>
      </c>
      <c r="X87" s="179">
        <v>3.9604742416655099</v>
      </c>
      <c r="Y87" s="230"/>
      <c r="Z87" s="230"/>
    </row>
    <row r="88" spans="1:48" x14ac:dyDescent="0.25">
      <c r="A88" s="68" t="s">
        <v>71</v>
      </c>
      <c r="B88" s="69">
        <v>4189.9410334063141</v>
      </c>
      <c r="C88" s="69">
        <v>2961.38</v>
      </c>
      <c r="D88" s="69">
        <v>5877.2496416811045</v>
      </c>
      <c r="E88" s="69">
        <v>3434.0924531680193</v>
      </c>
      <c r="F88" s="69">
        <v>4307.1403397576105</v>
      </c>
      <c r="G88" s="69">
        <v>3071.3660471695471</v>
      </c>
      <c r="H88" s="69">
        <v>3887.2891698811336</v>
      </c>
      <c r="I88" s="169"/>
      <c r="J88" s="69">
        <v>4170.4470413533072</v>
      </c>
      <c r="K88" s="69">
        <v>2961.38</v>
      </c>
      <c r="L88" s="69">
        <v>5877.2496416811045</v>
      </c>
      <c r="M88" s="69">
        <v>3434.0924531680193</v>
      </c>
      <c r="N88" s="69">
        <v>3850.8643469023532</v>
      </c>
      <c r="O88" s="69">
        <v>3033.6336827532682</v>
      </c>
      <c r="P88" s="69">
        <v>3581.7677876994003</v>
      </c>
      <c r="Q88" s="169"/>
      <c r="R88" s="69">
        <v>19.49399205300724</v>
      </c>
      <c r="S88" s="69">
        <v>0</v>
      </c>
      <c r="T88" s="69">
        <v>0</v>
      </c>
      <c r="U88" s="69">
        <v>0</v>
      </c>
      <c r="V88" s="69">
        <v>456.27599285525736</v>
      </c>
      <c r="W88" s="69">
        <v>37.732364416278671</v>
      </c>
      <c r="X88" s="70">
        <v>305.52138218173337</v>
      </c>
      <c r="Y88" s="230"/>
      <c r="Z88" s="230"/>
    </row>
    <row r="89" spans="1:48" x14ac:dyDescent="0.25">
      <c r="A89" s="66" t="s">
        <v>72</v>
      </c>
      <c r="B89" s="169">
        <v>3312.6915901148923</v>
      </c>
      <c r="C89" s="169">
        <v>2878.77</v>
      </c>
      <c r="D89" s="169">
        <v>2587.2406180933122</v>
      </c>
      <c r="E89" s="169">
        <v>3059.6250162312663</v>
      </c>
      <c r="F89" s="169">
        <v>1975.5151766186177</v>
      </c>
      <c r="G89" s="169">
        <v>2587.9829964337068</v>
      </c>
      <c r="H89" s="169">
        <v>2979.5906314643566</v>
      </c>
      <c r="I89" s="169"/>
      <c r="J89" s="169">
        <v>3312.6915901148923</v>
      </c>
      <c r="K89" s="169">
        <v>2878.77</v>
      </c>
      <c r="L89" s="169">
        <v>2587.2406180933122</v>
      </c>
      <c r="M89" s="169">
        <v>3024.2462439813344</v>
      </c>
      <c r="N89" s="169">
        <v>1953.6358395806399</v>
      </c>
      <c r="O89" s="169">
        <v>2585.6911636874456</v>
      </c>
      <c r="P89" s="169">
        <v>2641.3028974066151</v>
      </c>
      <c r="Q89" s="169"/>
      <c r="R89" s="169">
        <v>0</v>
      </c>
      <c r="S89" s="169">
        <v>0</v>
      </c>
      <c r="T89" s="169">
        <v>0</v>
      </c>
      <c r="U89" s="169">
        <v>35.378772249931927</v>
      </c>
      <c r="V89" s="169">
        <v>21.879337037977855</v>
      </c>
      <c r="W89" s="169">
        <v>2.2918327462612784</v>
      </c>
      <c r="X89" s="179">
        <v>338.2877340577416</v>
      </c>
      <c r="Y89" s="230"/>
      <c r="Z89" s="230"/>
    </row>
    <row r="90" spans="1:48" x14ac:dyDescent="0.25">
      <c r="A90" s="68" t="s">
        <v>73</v>
      </c>
      <c r="B90" s="69">
        <v>3161.8599999999997</v>
      </c>
      <c r="C90" s="69">
        <v>4085.56</v>
      </c>
      <c r="D90" s="69">
        <v>2523.4799999999996</v>
      </c>
      <c r="E90" s="69">
        <v>3010.837659199557</v>
      </c>
      <c r="F90" s="69">
        <v>2944.9792641481558</v>
      </c>
      <c r="G90" s="69">
        <v>4143.0723467315211</v>
      </c>
      <c r="H90" s="69">
        <v>4569.568984938137</v>
      </c>
      <c r="I90" s="169"/>
      <c r="J90" s="69">
        <v>3161.8599999999997</v>
      </c>
      <c r="K90" s="69">
        <v>4085.56</v>
      </c>
      <c r="L90" s="69">
        <v>2523.4799999999996</v>
      </c>
      <c r="M90" s="69">
        <v>2952.6268720085882</v>
      </c>
      <c r="N90" s="69">
        <v>2937.3517320973447</v>
      </c>
      <c r="O90" s="69">
        <v>4141.1644214557109</v>
      </c>
      <c r="P90" s="69">
        <v>4569.568984938137</v>
      </c>
      <c r="Q90" s="169"/>
      <c r="R90" s="69">
        <v>0</v>
      </c>
      <c r="S90" s="69">
        <v>0</v>
      </c>
      <c r="T90" s="69">
        <v>0</v>
      </c>
      <c r="U90" s="69">
        <v>58.210787190969022</v>
      </c>
      <c r="V90" s="69">
        <v>7.6275320508109488</v>
      </c>
      <c r="W90" s="69">
        <v>1.9079252758101457</v>
      </c>
      <c r="X90" s="70">
        <v>0</v>
      </c>
      <c r="Y90" s="230"/>
      <c r="Z90" s="230"/>
    </row>
    <row r="91" spans="1:48" x14ac:dyDescent="0.25">
      <c r="A91" s="66" t="s">
        <v>74</v>
      </c>
      <c r="B91" s="169">
        <v>3629.36</v>
      </c>
      <c r="C91" s="169">
        <v>2455.6400000000003</v>
      </c>
      <c r="D91" s="169">
        <v>2958.74</v>
      </c>
      <c r="E91" s="169">
        <v>3495.9115376047675</v>
      </c>
      <c r="F91" s="169">
        <v>3758.4874156528585</v>
      </c>
      <c r="G91" s="169">
        <v>3404.2155855085202</v>
      </c>
      <c r="H91" s="169">
        <v>3977.8861493877293</v>
      </c>
      <c r="I91" s="169"/>
      <c r="J91" s="169">
        <v>3531.94</v>
      </c>
      <c r="K91" s="169">
        <v>2455.6400000000003</v>
      </c>
      <c r="L91" s="169">
        <v>2958.74</v>
      </c>
      <c r="M91" s="169">
        <v>3495.9115376047675</v>
      </c>
      <c r="N91" s="169">
        <v>3607.8721735869831</v>
      </c>
      <c r="O91" s="169">
        <v>3401.3127709955243</v>
      </c>
      <c r="P91" s="169">
        <v>3959.9427832736028</v>
      </c>
      <c r="Q91" s="169"/>
      <c r="R91" s="169">
        <v>97.42</v>
      </c>
      <c r="S91" s="169">
        <v>0</v>
      </c>
      <c r="T91" s="169">
        <v>0</v>
      </c>
      <c r="U91" s="169">
        <v>0</v>
      </c>
      <c r="V91" s="169">
        <v>150.61524206587563</v>
      </c>
      <c r="W91" s="169">
        <v>2.9028145129961946</v>
      </c>
      <c r="X91" s="179">
        <v>17.943366114126587</v>
      </c>
      <c r="Y91" s="230"/>
      <c r="Z91" s="230"/>
    </row>
    <row r="92" spans="1:48" x14ac:dyDescent="0.25">
      <c r="A92" s="77" t="s">
        <v>340</v>
      </c>
      <c r="B92" s="78">
        <v>40599.902502318371</v>
      </c>
      <c r="C92" s="78">
        <v>38002.340000000004</v>
      </c>
      <c r="D92" s="78">
        <v>39746.449534883992</v>
      </c>
      <c r="E92" s="78">
        <v>39926.992356084316</v>
      </c>
      <c r="F92" s="78">
        <v>35274.432675262688</v>
      </c>
      <c r="G92" s="78">
        <v>41449.99573784777</v>
      </c>
      <c r="H92" s="78">
        <v>40140.749579028678</v>
      </c>
      <c r="I92" s="82"/>
      <c r="J92" s="78">
        <v>40002.840262677462</v>
      </c>
      <c r="K92" s="78">
        <v>37956.870000000003</v>
      </c>
      <c r="L92" s="78">
        <v>39686.539525811495</v>
      </c>
      <c r="M92" s="78">
        <v>38449.477359358214</v>
      </c>
      <c r="N92" s="78">
        <v>34139.264545850965</v>
      </c>
      <c r="O92" s="78">
        <v>39614.828840972579</v>
      </c>
      <c r="P92" s="78">
        <v>38890.664788940245</v>
      </c>
      <c r="Q92" s="82"/>
      <c r="R92" s="78">
        <v>597.0622396409135</v>
      </c>
      <c r="S92" s="78">
        <v>45.47</v>
      </c>
      <c r="T92" s="78">
        <v>59.910009072506732</v>
      </c>
      <c r="U92" s="78">
        <v>1477.5149967261189</v>
      </c>
      <c r="V92" s="78">
        <v>1135.1681294117257</v>
      </c>
      <c r="W92" s="78">
        <v>1835.1668968751917</v>
      </c>
      <c r="X92" s="187">
        <v>1250.0847900884371</v>
      </c>
      <c r="Y92" s="230"/>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row>
    <row r="93" spans="1:48" x14ac:dyDescent="0.25">
      <c r="Q93" s="74"/>
      <c r="Y93" s="230"/>
      <c r="Z93" s="230"/>
    </row>
    <row r="94" spans="1:48" x14ac:dyDescent="0.25">
      <c r="A94" s="312" t="s">
        <v>278</v>
      </c>
      <c r="B94" s="305" t="s">
        <v>339</v>
      </c>
      <c r="C94" s="305"/>
      <c r="D94" s="305"/>
      <c r="E94" s="305"/>
      <c r="F94" s="305"/>
      <c r="G94" s="305"/>
      <c r="H94" s="305"/>
      <c r="I94" s="216"/>
      <c r="J94" s="305" t="s">
        <v>359</v>
      </c>
      <c r="K94" s="305"/>
      <c r="L94" s="305"/>
      <c r="M94" s="305"/>
      <c r="N94" s="305"/>
      <c r="O94" s="305"/>
      <c r="P94" s="305"/>
      <c r="Q94" s="216"/>
      <c r="R94" s="305" t="s">
        <v>360</v>
      </c>
      <c r="S94" s="305"/>
      <c r="T94" s="305"/>
      <c r="U94" s="305"/>
      <c r="V94" s="305"/>
      <c r="W94" s="305"/>
      <c r="X94" s="306"/>
      <c r="Y94" s="230"/>
      <c r="Z94" s="230"/>
    </row>
    <row r="95" spans="1:48" ht="14.1" customHeight="1" x14ac:dyDescent="0.25">
      <c r="A95" s="313"/>
      <c r="B95" s="307">
        <v>2018</v>
      </c>
      <c r="C95" s="307">
        <v>2019</v>
      </c>
      <c r="D95" s="307">
        <v>2020</v>
      </c>
      <c r="E95" s="307">
        <v>2021</v>
      </c>
      <c r="F95" s="307">
        <v>2022</v>
      </c>
      <c r="G95" s="307" t="s">
        <v>393</v>
      </c>
      <c r="H95" s="307" t="s">
        <v>394</v>
      </c>
      <c r="I95" s="26"/>
      <c r="J95" s="307">
        <v>2018</v>
      </c>
      <c r="K95" s="307">
        <v>2019</v>
      </c>
      <c r="L95" s="307">
        <v>2020</v>
      </c>
      <c r="M95" s="307">
        <v>2021</v>
      </c>
      <c r="N95" s="307">
        <v>2022</v>
      </c>
      <c r="O95" s="307" t="s">
        <v>393</v>
      </c>
      <c r="P95" s="307" t="s">
        <v>394</v>
      </c>
      <c r="Q95" s="26"/>
      <c r="R95" s="307">
        <v>2018</v>
      </c>
      <c r="S95" s="307">
        <v>2019</v>
      </c>
      <c r="T95" s="307">
        <v>2020</v>
      </c>
      <c r="U95" s="307">
        <v>2021</v>
      </c>
      <c r="V95" s="307">
        <v>2022</v>
      </c>
      <c r="W95" s="307" t="s">
        <v>393</v>
      </c>
      <c r="X95" s="309" t="s">
        <v>394</v>
      </c>
      <c r="Y95" s="230"/>
      <c r="Z95" s="230"/>
    </row>
    <row r="96" spans="1:48" x14ac:dyDescent="0.25">
      <c r="A96" s="314"/>
      <c r="B96" s="308"/>
      <c r="C96" s="308"/>
      <c r="D96" s="308"/>
      <c r="E96" s="308"/>
      <c r="F96" s="308"/>
      <c r="G96" s="308"/>
      <c r="H96" s="308"/>
      <c r="I96" s="46"/>
      <c r="J96" s="308"/>
      <c r="K96" s="308"/>
      <c r="L96" s="308"/>
      <c r="M96" s="308"/>
      <c r="N96" s="308"/>
      <c r="O96" s="308"/>
      <c r="P96" s="308"/>
      <c r="Q96" s="46"/>
      <c r="R96" s="308"/>
      <c r="S96" s="308"/>
      <c r="T96" s="308"/>
      <c r="U96" s="308"/>
      <c r="V96" s="308"/>
      <c r="W96" s="308"/>
      <c r="X96" s="310"/>
      <c r="Y96" s="230"/>
      <c r="Z96" s="230"/>
    </row>
    <row r="97" spans="1:48" x14ac:dyDescent="0.25">
      <c r="A97" s="66" t="s">
        <v>82</v>
      </c>
      <c r="B97" s="170">
        <v>149751.45425454629</v>
      </c>
      <c r="C97" s="170">
        <v>136487.41900036277</v>
      </c>
      <c r="D97" s="170">
        <v>145989.89568781032</v>
      </c>
      <c r="E97" s="170">
        <v>143519.07348310048</v>
      </c>
      <c r="F97" s="170">
        <v>121913.11850619983</v>
      </c>
      <c r="G97" s="170">
        <v>141666.81007062647</v>
      </c>
      <c r="H97" s="170">
        <v>146618.95087022346</v>
      </c>
      <c r="I97" s="170"/>
      <c r="J97" s="170">
        <v>148486.76925428098</v>
      </c>
      <c r="K97" s="170">
        <v>135373.26309187073</v>
      </c>
      <c r="L97" s="170">
        <v>144742.89568781032</v>
      </c>
      <c r="M97" s="170">
        <v>142021.01944904745</v>
      </c>
      <c r="N97" s="170">
        <v>120461.22033642646</v>
      </c>
      <c r="O97" s="170">
        <v>139265.00562639048</v>
      </c>
      <c r="P97" s="170">
        <v>144785.96519538178</v>
      </c>
      <c r="Q97" s="170"/>
      <c r="R97" s="170">
        <v>1264.6850002653005</v>
      </c>
      <c r="S97" s="170">
        <v>1114.1559084920393</v>
      </c>
      <c r="T97" s="170">
        <v>1247</v>
      </c>
      <c r="U97" s="170">
        <v>1498.0540340530395</v>
      </c>
      <c r="V97" s="170">
        <v>1451.8981697733682</v>
      </c>
      <c r="W97" s="170">
        <v>2401.8044442359933</v>
      </c>
      <c r="X97" s="185">
        <v>1832.9856748416905</v>
      </c>
      <c r="Y97" s="230"/>
      <c r="Z97" s="255"/>
    </row>
    <row r="98" spans="1:48" x14ac:dyDescent="0.25">
      <c r="A98" s="68" t="s">
        <v>83</v>
      </c>
      <c r="B98" s="65">
        <v>221781.49545356666</v>
      </c>
      <c r="C98" s="65">
        <v>247438.05545998705</v>
      </c>
      <c r="D98" s="65">
        <v>279856.15698592539</v>
      </c>
      <c r="E98" s="65">
        <v>281562.4829523798</v>
      </c>
      <c r="F98" s="65">
        <v>276582.18168658658</v>
      </c>
      <c r="G98" s="65">
        <v>319820.44875770679</v>
      </c>
      <c r="H98" s="65">
        <v>348687.90572187526</v>
      </c>
      <c r="I98" s="170"/>
      <c r="J98" s="65">
        <v>42459.548377174433</v>
      </c>
      <c r="K98" s="65">
        <v>47023.886424320888</v>
      </c>
      <c r="L98" s="65">
        <v>43872.627737576404</v>
      </c>
      <c r="M98" s="65">
        <v>41800.095761117096</v>
      </c>
      <c r="N98" s="65">
        <v>41314.295755396641</v>
      </c>
      <c r="O98" s="65">
        <v>51517.251337496324</v>
      </c>
      <c r="P98" s="65">
        <v>52566.646077541773</v>
      </c>
      <c r="Q98" s="170"/>
      <c r="R98" s="65">
        <v>179321.94707639221</v>
      </c>
      <c r="S98" s="65">
        <v>200414.16903566616</v>
      </c>
      <c r="T98" s="65">
        <v>235983.52924834896</v>
      </c>
      <c r="U98" s="65">
        <v>239762.38719126268</v>
      </c>
      <c r="V98" s="65">
        <v>235267.88593118996</v>
      </c>
      <c r="W98" s="65">
        <v>268303.19742021046</v>
      </c>
      <c r="X98" s="73">
        <v>296121.25964433351</v>
      </c>
      <c r="Y98" s="230"/>
      <c r="Z98" s="255"/>
    </row>
    <row r="99" spans="1:48" x14ac:dyDescent="0.25">
      <c r="A99" s="66" t="s">
        <v>84</v>
      </c>
      <c r="B99" s="170">
        <v>66212.165774214882</v>
      </c>
      <c r="C99" s="170">
        <v>84628.035327789097</v>
      </c>
      <c r="D99" s="170">
        <v>88687.25386310945</v>
      </c>
      <c r="E99" s="170">
        <v>88999.738267815948</v>
      </c>
      <c r="F99" s="170">
        <v>56450.143483058528</v>
      </c>
      <c r="G99" s="170">
        <v>70479.036874548066</v>
      </c>
      <c r="H99" s="170">
        <v>69635.398448028587</v>
      </c>
      <c r="I99" s="170"/>
      <c r="J99" s="170">
        <v>5964.1468151116469</v>
      </c>
      <c r="K99" s="170">
        <v>6328.6991020941041</v>
      </c>
      <c r="L99" s="170">
        <v>5052.0447819549681</v>
      </c>
      <c r="M99" s="170">
        <v>5044.2405538013827</v>
      </c>
      <c r="N99" s="170">
        <v>4327.9907341731105</v>
      </c>
      <c r="O99" s="170">
        <v>5135.3587629622716</v>
      </c>
      <c r="P99" s="170">
        <v>6267.5979103277559</v>
      </c>
      <c r="Q99" s="170"/>
      <c r="R99" s="170">
        <v>60248.018959103239</v>
      </c>
      <c r="S99" s="170">
        <v>78299.336225694991</v>
      </c>
      <c r="T99" s="170">
        <v>83635.209081154477</v>
      </c>
      <c r="U99" s="170">
        <v>83955.497714014564</v>
      </c>
      <c r="V99" s="170">
        <v>52122.152748885419</v>
      </c>
      <c r="W99" s="170">
        <v>65343.678111585788</v>
      </c>
      <c r="X99" s="185">
        <v>63367.80053770083</v>
      </c>
      <c r="Y99" s="230"/>
      <c r="Z99" s="255"/>
    </row>
    <row r="100" spans="1:48" x14ac:dyDescent="0.25">
      <c r="A100" s="68" t="s">
        <v>85</v>
      </c>
      <c r="B100" s="65">
        <v>25642.37519812454</v>
      </c>
      <c r="C100" s="65">
        <v>18383.910000000003</v>
      </c>
      <c r="D100" s="65">
        <v>24923.647535010568</v>
      </c>
      <c r="E100" s="65">
        <v>27493.883978142996</v>
      </c>
      <c r="F100" s="65">
        <v>18756.000745324425</v>
      </c>
      <c r="G100" s="65">
        <v>20153.091622119009</v>
      </c>
      <c r="H100" s="65">
        <v>24580.81</v>
      </c>
      <c r="I100" s="170"/>
      <c r="J100" s="65">
        <v>24205.403010806211</v>
      </c>
      <c r="K100" s="65">
        <v>17492.006178980377</v>
      </c>
      <c r="L100" s="65">
        <v>23459.793568671688</v>
      </c>
      <c r="M100" s="65">
        <v>25877.512600241349</v>
      </c>
      <c r="N100" s="65">
        <v>17871.063057537871</v>
      </c>
      <c r="O100" s="65">
        <v>18976.046833232678</v>
      </c>
      <c r="P100" s="65">
        <v>23715.549096685681</v>
      </c>
      <c r="Q100" s="170"/>
      <c r="R100" s="65">
        <v>1436.9721873183305</v>
      </c>
      <c r="S100" s="65">
        <v>891.90382101962564</v>
      </c>
      <c r="T100" s="65">
        <v>1463.8539663388806</v>
      </c>
      <c r="U100" s="65">
        <v>1616.3713779016464</v>
      </c>
      <c r="V100" s="65">
        <v>884.93768778655362</v>
      </c>
      <c r="W100" s="65">
        <v>1177.0447888863296</v>
      </c>
      <c r="X100" s="73">
        <v>865.26090331431874</v>
      </c>
      <c r="Y100" s="230"/>
      <c r="Z100" s="230"/>
    </row>
    <row r="101" spans="1:48" x14ac:dyDescent="0.25">
      <c r="A101" s="66" t="s">
        <v>86</v>
      </c>
      <c r="B101" s="170">
        <v>40599.902502318379</v>
      </c>
      <c r="C101" s="170">
        <v>38002.340000000004</v>
      </c>
      <c r="D101" s="170">
        <v>39746.449534883999</v>
      </c>
      <c r="E101" s="170">
        <v>39926.992356084331</v>
      </c>
      <c r="F101" s="170">
        <v>35274.432675262688</v>
      </c>
      <c r="G101" s="170">
        <v>41449.99573784777</v>
      </c>
      <c r="H101" s="170">
        <v>40140.749579028685</v>
      </c>
      <c r="I101" s="170"/>
      <c r="J101" s="170">
        <v>40002.840262677462</v>
      </c>
      <c r="K101" s="170">
        <v>37956.870000000003</v>
      </c>
      <c r="L101" s="170">
        <v>39686.539525811495</v>
      </c>
      <c r="M101" s="170">
        <v>38449.477359358214</v>
      </c>
      <c r="N101" s="170">
        <v>34139.264545850965</v>
      </c>
      <c r="O101" s="170">
        <v>39614.828840972579</v>
      </c>
      <c r="P101" s="170">
        <v>38890.664788940245</v>
      </c>
      <c r="Q101" s="170"/>
      <c r="R101" s="170">
        <v>597.0622396409135</v>
      </c>
      <c r="S101" s="170">
        <v>45.47</v>
      </c>
      <c r="T101" s="170">
        <v>59.910009072506732</v>
      </c>
      <c r="U101" s="170">
        <v>1477.5149967261189</v>
      </c>
      <c r="V101" s="170">
        <v>1135.1681294117257</v>
      </c>
      <c r="W101" s="170">
        <v>1835.1668968751917</v>
      </c>
      <c r="X101" s="185">
        <v>1250.0847900884371</v>
      </c>
      <c r="Y101" s="230"/>
      <c r="Z101" s="230"/>
    </row>
    <row r="102" spans="1:48" x14ac:dyDescent="0.25">
      <c r="A102" s="77" t="s">
        <v>111</v>
      </c>
      <c r="B102" s="78">
        <v>503987.39318277081</v>
      </c>
      <c r="C102" s="78">
        <v>524939.75978813891</v>
      </c>
      <c r="D102" s="78">
        <v>579203.40360673971</v>
      </c>
      <c r="E102" s="78">
        <v>581502.17103752354</v>
      </c>
      <c r="F102" s="78">
        <v>508975.87709643203</v>
      </c>
      <c r="G102" s="78">
        <v>593569.38306284801</v>
      </c>
      <c r="H102" s="78">
        <v>629663.81461915607</v>
      </c>
      <c r="I102" s="82"/>
      <c r="J102" s="78">
        <v>261118.70772005076</v>
      </c>
      <c r="K102" s="78">
        <v>244174.7247972661</v>
      </c>
      <c r="L102" s="78">
        <v>256813.90130182487</v>
      </c>
      <c r="M102" s="78">
        <v>253192.34572356549</v>
      </c>
      <c r="N102" s="78">
        <v>218113.83442938502</v>
      </c>
      <c r="O102" s="78">
        <v>254508.49140105437</v>
      </c>
      <c r="P102" s="78">
        <v>266226.42306887725</v>
      </c>
      <c r="Q102" s="82"/>
      <c r="R102" s="78">
        <v>242868.68546272002</v>
      </c>
      <c r="S102" s="78">
        <v>280765.03499087278</v>
      </c>
      <c r="T102" s="78">
        <v>322389.50230491487</v>
      </c>
      <c r="U102" s="78">
        <v>328309.82531395805</v>
      </c>
      <c r="V102" s="78">
        <v>290862.04266704695</v>
      </c>
      <c r="W102" s="78">
        <v>339060.89166179375</v>
      </c>
      <c r="X102" s="187">
        <v>363437.39155027876</v>
      </c>
      <c r="Y102" s="230"/>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row>
    <row r="103" spans="1:48" x14ac:dyDescent="0.25">
      <c r="A103" s="95"/>
      <c r="B103" s="71"/>
      <c r="C103" s="71"/>
      <c r="D103" s="71"/>
      <c r="E103" s="71"/>
      <c r="F103" s="71"/>
      <c r="G103" s="71"/>
      <c r="H103" s="71"/>
      <c r="J103" s="71"/>
      <c r="K103" s="71"/>
      <c r="L103" s="71"/>
      <c r="M103" s="71"/>
      <c r="N103" s="71"/>
      <c r="O103" s="71"/>
      <c r="P103" s="71"/>
      <c r="Q103" s="74"/>
      <c r="R103" s="71"/>
      <c r="S103" s="71"/>
      <c r="T103" s="71"/>
      <c r="U103" s="71"/>
      <c r="V103" s="71"/>
      <c r="W103" s="71"/>
      <c r="X103" s="71"/>
    </row>
    <row r="104" spans="1:48" x14ac:dyDescent="0.25">
      <c r="A104" s="183" t="s">
        <v>81</v>
      </c>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9"/>
    </row>
    <row r="105" spans="1:48" x14ac:dyDescent="0.25">
      <c r="A105" s="186" t="s">
        <v>337</v>
      </c>
      <c r="X105" s="190"/>
    </row>
    <row r="106" spans="1:48" x14ac:dyDescent="0.25">
      <c r="A106" s="186" t="s">
        <v>392</v>
      </c>
      <c r="X106" s="190"/>
    </row>
    <row r="107" spans="1:48" x14ac:dyDescent="0.25">
      <c r="A107" s="86" t="s">
        <v>427</v>
      </c>
      <c r="X107" s="190"/>
    </row>
    <row r="108" spans="1:48" x14ac:dyDescent="0.25">
      <c r="A108" s="86" t="s">
        <v>428</v>
      </c>
      <c r="X108" s="190"/>
    </row>
    <row r="109" spans="1:48" x14ac:dyDescent="0.25">
      <c r="A109" s="171" t="s">
        <v>429</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7"/>
    </row>
  </sheetData>
  <mergeCells count="176">
    <mergeCell ref="A1:X2"/>
    <mergeCell ref="A3:X4"/>
    <mergeCell ref="N78:N79"/>
    <mergeCell ref="A94:A96"/>
    <mergeCell ref="M27:M28"/>
    <mergeCell ref="B27:B28"/>
    <mergeCell ref="C27:C28"/>
    <mergeCell ref="A77:A79"/>
    <mergeCell ref="A60:A62"/>
    <mergeCell ref="D27:D28"/>
    <mergeCell ref="E27:E28"/>
    <mergeCell ref="F27:F28"/>
    <mergeCell ref="B44:B45"/>
    <mergeCell ref="C44:C45"/>
    <mergeCell ref="B43:H43"/>
    <mergeCell ref="B60:H60"/>
    <mergeCell ref="A9:A11"/>
    <mergeCell ref="A26:A28"/>
    <mergeCell ref="V10:V11"/>
    <mergeCell ref="N10:N11"/>
    <mergeCell ref="R10:R11"/>
    <mergeCell ref="B10:B11"/>
    <mergeCell ref="C10:C11"/>
    <mergeCell ref="S10:S11"/>
    <mergeCell ref="V61:V62"/>
    <mergeCell ref="S61:S62"/>
    <mergeCell ref="R60:X60"/>
    <mergeCell ref="J60:P60"/>
    <mergeCell ref="U61:U62"/>
    <mergeCell ref="D61:D62"/>
    <mergeCell ref="E61:E62"/>
    <mergeCell ref="F61:F62"/>
    <mergeCell ref="J61:J62"/>
    <mergeCell ref="A43:A45"/>
    <mergeCell ref="B61:B62"/>
    <mergeCell ref="R44:R45"/>
    <mergeCell ref="K61:K62"/>
    <mergeCell ref="L61:L62"/>
    <mergeCell ref="M61:M62"/>
    <mergeCell ref="C61:C62"/>
    <mergeCell ref="N61:N62"/>
    <mergeCell ref="R61:R62"/>
    <mergeCell ref="G61:G62"/>
    <mergeCell ref="H61:H62"/>
    <mergeCell ref="U10:U11"/>
    <mergeCell ref="T44:T45"/>
    <mergeCell ref="D44:D45"/>
    <mergeCell ref="E44:E45"/>
    <mergeCell ref="F44:F45"/>
    <mergeCell ref="J44:J45"/>
    <mergeCell ref="K44:K45"/>
    <mergeCell ref="L44:L45"/>
    <mergeCell ref="M44:M45"/>
    <mergeCell ref="T27:T28"/>
    <mergeCell ref="U27:U28"/>
    <mergeCell ref="L10:L11"/>
    <mergeCell ref="U44:U45"/>
    <mergeCell ref="T10:T11"/>
    <mergeCell ref="N27:N28"/>
    <mergeCell ref="R27:R28"/>
    <mergeCell ref="M10:M11"/>
    <mergeCell ref="D10:D11"/>
    <mergeCell ref="R43:X43"/>
    <mergeCell ref="V44:V45"/>
    <mergeCell ref="V27:V28"/>
    <mergeCell ref="O27:O28"/>
    <mergeCell ref="P27:P28"/>
    <mergeCell ref="N44:N45"/>
    <mergeCell ref="W27:W28"/>
    <mergeCell ref="X27:X28"/>
    <mergeCell ref="E10:E11"/>
    <mergeCell ref="F10:F11"/>
    <mergeCell ref="J10:J11"/>
    <mergeCell ref="K10:K11"/>
    <mergeCell ref="G10:G11"/>
    <mergeCell ref="H10:H11"/>
    <mergeCell ref="B95:B96"/>
    <mergeCell ref="C95:C96"/>
    <mergeCell ref="D78:D79"/>
    <mergeCell ref="E78:E79"/>
    <mergeCell ref="F78:F79"/>
    <mergeCell ref="J78:J79"/>
    <mergeCell ref="C78:C79"/>
    <mergeCell ref="D95:D96"/>
    <mergeCell ref="E95:E96"/>
    <mergeCell ref="F95:F96"/>
    <mergeCell ref="B78:B79"/>
    <mergeCell ref="G95:G96"/>
    <mergeCell ref="H95:H96"/>
    <mergeCell ref="L95:L96"/>
    <mergeCell ref="M95:M96"/>
    <mergeCell ref="U95:U96"/>
    <mergeCell ref="V95:V96"/>
    <mergeCell ref="L78:L79"/>
    <mergeCell ref="U78:U79"/>
    <mergeCell ref="V78:V79"/>
    <mergeCell ref="M78:M79"/>
    <mergeCell ref="S78:S79"/>
    <mergeCell ref="T78:T79"/>
    <mergeCell ref="N95:N96"/>
    <mergeCell ref="T95:T96"/>
    <mergeCell ref="R78:R79"/>
    <mergeCell ref="O95:O96"/>
    <mergeCell ref="P95:P96"/>
    <mergeCell ref="W95:W96"/>
    <mergeCell ref="X95:X96"/>
    <mergeCell ref="O61:O62"/>
    <mergeCell ref="P61:P62"/>
    <mergeCell ref="W61:W62"/>
    <mergeCell ref="X61:X62"/>
    <mergeCell ref="G78:G79"/>
    <mergeCell ref="H78:H79"/>
    <mergeCell ref="O78:O79"/>
    <mergeCell ref="P78:P79"/>
    <mergeCell ref="W78:W79"/>
    <mergeCell ref="X78:X79"/>
    <mergeCell ref="K78:K79"/>
    <mergeCell ref="T61:T62"/>
    <mergeCell ref="B77:H77"/>
    <mergeCell ref="J77:P77"/>
    <mergeCell ref="R77:X77"/>
    <mergeCell ref="B94:H94"/>
    <mergeCell ref="J94:P94"/>
    <mergeCell ref="R94:X94"/>
    <mergeCell ref="R95:R96"/>
    <mergeCell ref="S95:S96"/>
    <mergeCell ref="J95:J96"/>
    <mergeCell ref="K95:K96"/>
    <mergeCell ref="B9:H9"/>
    <mergeCell ref="J9:P9"/>
    <mergeCell ref="R9:X9"/>
    <mergeCell ref="B26:H26"/>
    <mergeCell ref="J26:P26"/>
    <mergeCell ref="R26:X26"/>
    <mergeCell ref="G44:G45"/>
    <mergeCell ref="H44:H45"/>
    <mergeCell ref="O44:O45"/>
    <mergeCell ref="P44:P45"/>
    <mergeCell ref="W44:W45"/>
    <mergeCell ref="X44:X45"/>
    <mergeCell ref="O10:O11"/>
    <mergeCell ref="P10:P11"/>
    <mergeCell ref="W10:W11"/>
    <mergeCell ref="X10:X11"/>
    <mergeCell ref="G27:G28"/>
    <mergeCell ref="H27:H28"/>
    <mergeCell ref="S44:S45"/>
    <mergeCell ref="J27:J28"/>
    <mergeCell ref="K27:K28"/>
    <mergeCell ref="S27:S28"/>
    <mergeCell ref="L27:L28"/>
    <mergeCell ref="J43:P43"/>
    <mergeCell ref="Z9:AF9"/>
    <mergeCell ref="AH9:AN9"/>
    <mergeCell ref="AP9:AV9"/>
    <mergeCell ref="Z10:Z11"/>
    <mergeCell ref="AA10:AA11"/>
    <mergeCell ref="AB10:AB11"/>
    <mergeCell ref="AC10:AC11"/>
    <mergeCell ref="AD10:AD11"/>
    <mergeCell ref="AE10:AE11"/>
    <mergeCell ref="AF10:AF11"/>
    <mergeCell ref="AH10:AH11"/>
    <mergeCell ref="AI10:AI11"/>
    <mergeCell ref="AJ10:AJ11"/>
    <mergeCell ref="AK10:AK11"/>
    <mergeCell ref="AL10:AL11"/>
    <mergeCell ref="AM10:AM11"/>
    <mergeCell ref="AN10:AN11"/>
    <mergeCell ref="AP10:AP11"/>
    <mergeCell ref="AQ10:AQ11"/>
    <mergeCell ref="AR10:AR11"/>
    <mergeCell ref="AS10:AS11"/>
    <mergeCell ref="AT10:AT11"/>
    <mergeCell ref="AU10:AU11"/>
    <mergeCell ref="AV10:AV11"/>
  </mergeCells>
  <conditionalFormatting sqref="Z24:AV24">
    <cfRule type="cellIs" dxfId="59" priority="4" operator="notEqual">
      <formula>0</formula>
    </cfRule>
  </conditionalFormatting>
  <conditionalFormatting sqref="Z41:AV41">
    <cfRule type="cellIs" dxfId="58" priority="3" operator="notEqual">
      <formula>0</formula>
    </cfRule>
  </conditionalFormatting>
  <conditionalFormatting sqref="Z58:AV58 Z75:AV75 Z92:AV92">
    <cfRule type="cellIs" dxfId="57" priority="2" operator="notEqual">
      <formula>0</formula>
    </cfRule>
  </conditionalFormatting>
  <conditionalFormatting sqref="Z102:AV102">
    <cfRule type="cellIs" dxfId="56" priority="1" operator="notEqual">
      <formula>0</formula>
    </cfRule>
  </conditionalFormatting>
  <hyperlinks>
    <hyperlink ref="Z3" location="Índice!A1" display="Índice" xr:uid="{3F72761D-020F-493D-AF42-E1885864DF0D}"/>
  </hyperlinks>
  <pageMargins left="0.7" right="0.7" top="0.75" bottom="0.75" header="0.3" footer="0.3"/>
  <pageSetup orientation="portrait" horizontalDpi="4294967292" verticalDpi="429496729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F6CD0-43BE-4FA7-81AB-F0B91C50BB5F}">
  <sheetPr codeName="Hoja45"/>
  <dimension ref="A1:AW109"/>
  <sheetViews>
    <sheetView zoomScaleNormal="100" workbookViewId="0">
      <selection sqref="A1:X2"/>
    </sheetView>
  </sheetViews>
  <sheetFormatPr baseColWidth="10" defaultColWidth="11.42578125" defaultRowHeight="15" x14ac:dyDescent="0.25"/>
  <cols>
    <col min="1" max="1" width="19.140625" style="1" customWidth="1"/>
    <col min="2" max="8" width="10" style="1" customWidth="1"/>
    <col min="9" max="9" width="1.140625" style="1" customWidth="1"/>
    <col min="10" max="16" width="9" style="1" customWidth="1"/>
    <col min="17" max="17" width="1.140625" style="1" customWidth="1"/>
    <col min="18" max="24" width="9.85546875" style="1" customWidth="1"/>
    <col min="25" max="16384" width="11.42578125" style="1"/>
  </cols>
  <sheetData>
    <row r="1" spans="1:49" ht="59.25" customHeight="1" x14ac:dyDescent="0.25">
      <c r="A1" s="299"/>
      <c r="B1" s="299"/>
      <c r="C1" s="299"/>
      <c r="D1" s="299"/>
      <c r="E1" s="299"/>
      <c r="F1" s="299"/>
      <c r="G1" s="299"/>
      <c r="H1" s="299"/>
      <c r="I1" s="299"/>
      <c r="J1" s="299"/>
      <c r="K1" s="299"/>
      <c r="L1" s="299"/>
      <c r="M1" s="299"/>
      <c r="N1" s="299"/>
      <c r="O1" s="299"/>
      <c r="P1" s="299"/>
      <c r="Q1" s="299"/>
      <c r="R1" s="299"/>
      <c r="S1" s="299"/>
      <c r="T1" s="299"/>
      <c r="U1" s="299"/>
      <c r="V1" s="299"/>
      <c r="W1" s="299"/>
      <c r="X1" s="299"/>
    </row>
    <row r="2" spans="1:49" ht="24" customHeight="1" x14ac:dyDescent="0.25">
      <c r="A2" s="299"/>
      <c r="B2" s="299"/>
      <c r="C2" s="299"/>
      <c r="D2" s="299"/>
      <c r="E2" s="299"/>
      <c r="F2" s="299"/>
      <c r="G2" s="299"/>
      <c r="H2" s="299"/>
      <c r="I2" s="299"/>
      <c r="J2" s="299"/>
      <c r="K2" s="299"/>
      <c r="L2" s="299"/>
      <c r="M2" s="299"/>
      <c r="N2" s="299"/>
      <c r="O2" s="299"/>
      <c r="P2" s="299"/>
      <c r="Q2" s="299"/>
      <c r="R2" s="299"/>
      <c r="S2" s="299"/>
      <c r="T2" s="299"/>
      <c r="U2" s="299"/>
      <c r="V2" s="299"/>
      <c r="W2" s="299"/>
      <c r="X2" s="299"/>
    </row>
    <row r="3" spans="1:49" ht="13.5" customHeight="1" x14ac:dyDescent="0.25">
      <c r="A3" s="311" t="s">
        <v>291</v>
      </c>
      <c r="B3" s="311"/>
      <c r="C3" s="311"/>
      <c r="D3" s="311"/>
      <c r="E3" s="311"/>
      <c r="F3" s="311"/>
      <c r="G3" s="311"/>
      <c r="H3" s="311"/>
      <c r="I3" s="311"/>
      <c r="J3" s="311"/>
      <c r="K3" s="311"/>
      <c r="L3" s="311"/>
      <c r="M3" s="311"/>
      <c r="N3" s="311"/>
      <c r="O3" s="311"/>
      <c r="P3" s="311"/>
      <c r="Q3" s="311"/>
      <c r="R3" s="311"/>
      <c r="S3" s="311"/>
      <c r="T3" s="311"/>
      <c r="U3" s="311"/>
      <c r="V3" s="311"/>
      <c r="W3" s="311"/>
      <c r="X3" s="311"/>
      <c r="Z3" s="234" t="s">
        <v>59</v>
      </c>
    </row>
    <row r="4" spans="1:49" ht="16.5" customHeight="1" x14ac:dyDescent="0.25">
      <c r="A4" s="311"/>
      <c r="B4" s="311"/>
      <c r="C4" s="311"/>
      <c r="D4" s="311"/>
      <c r="E4" s="311"/>
      <c r="F4" s="311"/>
      <c r="G4" s="311"/>
      <c r="H4" s="311"/>
      <c r="I4" s="311"/>
      <c r="J4" s="311"/>
      <c r="K4" s="311"/>
      <c r="L4" s="311"/>
      <c r="M4" s="311"/>
      <c r="N4" s="311"/>
      <c r="O4" s="311"/>
      <c r="P4" s="311"/>
      <c r="Q4" s="311"/>
      <c r="R4" s="311"/>
      <c r="S4" s="311"/>
      <c r="T4" s="311"/>
      <c r="U4" s="311"/>
      <c r="V4" s="311"/>
      <c r="W4" s="311"/>
      <c r="X4" s="311"/>
    </row>
    <row r="5" spans="1:49" x14ac:dyDescent="0.25">
      <c r="A5" s="211" t="s">
        <v>346</v>
      </c>
      <c r="B5" s="211"/>
      <c r="C5" s="212"/>
      <c r="D5" s="212"/>
      <c r="E5" s="211"/>
      <c r="F5" s="210"/>
      <c r="G5" s="210"/>
      <c r="H5" s="210"/>
      <c r="I5" s="210"/>
      <c r="J5" s="210"/>
      <c r="K5" s="210"/>
      <c r="L5" s="210"/>
      <c r="M5" s="210"/>
      <c r="N5" s="210"/>
      <c r="O5" s="210"/>
      <c r="P5" s="210"/>
      <c r="Q5" s="210"/>
      <c r="R5" s="210"/>
      <c r="S5" s="210"/>
      <c r="T5" s="210"/>
      <c r="U5" s="210"/>
      <c r="V5" s="210"/>
      <c r="W5" s="210"/>
      <c r="X5" s="210"/>
    </row>
    <row r="6" spans="1:49" x14ac:dyDescent="0.25">
      <c r="A6" s="213" t="s">
        <v>87</v>
      </c>
      <c r="B6" s="213"/>
      <c r="C6" s="210"/>
      <c r="D6" s="210"/>
      <c r="E6" s="210"/>
      <c r="F6" s="210"/>
      <c r="G6" s="210"/>
      <c r="H6" s="210"/>
      <c r="I6" s="210"/>
      <c r="J6" s="210"/>
      <c r="K6" s="210"/>
      <c r="L6" s="210"/>
      <c r="M6" s="210"/>
      <c r="N6" s="210"/>
      <c r="O6" s="210"/>
      <c r="P6" s="210"/>
      <c r="Q6" s="210"/>
      <c r="R6" s="210"/>
      <c r="S6" s="210"/>
      <c r="T6" s="210"/>
      <c r="U6" s="210"/>
      <c r="V6" s="210"/>
      <c r="W6" s="210"/>
      <c r="X6" s="210"/>
    </row>
    <row r="7" spans="1:49" x14ac:dyDescent="0.25">
      <c r="A7" s="214" t="s">
        <v>395</v>
      </c>
      <c r="B7" s="214"/>
      <c r="C7" s="210"/>
      <c r="D7" s="210"/>
      <c r="E7" s="210"/>
      <c r="F7" s="210"/>
      <c r="G7" s="210"/>
      <c r="H7" s="210"/>
      <c r="I7" s="210"/>
      <c r="J7" s="210"/>
      <c r="K7" s="210"/>
      <c r="L7" s="210"/>
      <c r="M7" s="210"/>
      <c r="N7" s="210"/>
      <c r="O7" s="210"/>
      <c r="P7" s="210"/>
      <c r="Q7" s="210"/>
      <c r="R7" s="210"/>
      <c r="S7" s="210"/>
      <c r="T7" s="210"/>
      <c r="U7" s="210"/>
      <c r="V7" s="210"/>
      <c r="W7" s="210"/>
      <c r="X7" s="210"/>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row>
    <row r="8" spans="1:49" x14ac:dyDescent="0.25">
      <c r="A8" s="173"/>
      <c r="B8" s="173"/>
      <c r="C8" s="174"/>
      <c r="D8" s="174"/>
      <c r="E8" s="174"/>
      <c r="F8" s="174"/>
      <c r="G8" s="174"/>
      <c r="H8" s="174"/>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row>
    <row r="9" spans="1:49" x14ac:dyDescent="0.25">
      <c r="A9" s="312" t="s">
        <v>62</v>
      </c>
      <c r="B9" s="318" t="s">
        <v>318</v>
      </c>
      <c r="C9" s="318"/>
      <c r="D9" s="318"/>
      <c r="E9" s="318"/>
      <c r="F9" s="318"/>
      <c r="G9" s="318"/>
      <c r="H9" s="318"/>
      <c r="I9" s="216"/>
      <c r="J9" s="318" t="s">
        <v>319</v>
      </c>
      <c r="K9" s="318"/>
      <c r="L9" s="318"/>
      <c r="M9" s="318"/>
      <c r="N9" s="318"/>
      <c r="O9" s="318"/>
      <c r="P9" s="318"/>
      <c r="Q9" s="216"/>
      <c r="R9" s="318" t="s">
        <v>320</v>
      </c>
      <c r="S9" s="318"/>
      <c r="T9" s="318"/>
      <c r="U9" s="318"/>
      <c r="V9" s="318"/>
      <c r="W9" s="318"/>
      <c r="X9" s="319"/>
      <c r="Z9" s="353"/>
      <c r="AA9" s="353"/>
      <c r="AB9" s="353"/>
      <c r="AC9" s="353"/>
      <c r="AD9" s="353"/>
      <c r="AE9" s="353"/>
      <c r="AF9" s="353"/>
      <c r="AG9" s="351"/>
      <c r="AH9" s="353"/>
      <c r="AI9" s="353"/>
      <c r="AJ9" s="353"/>
      <c r="AK9" s="353"/>
      <c r="AL9" s="353"/>
      <c r="AM9" s="353"/>
      <c r="AN9" s="353"/>
      <c r="AO9" s="351"/>
      <c r="AP9" s="353"/>
      <c r="AQ9" s="353"/>
      <c r="AR9" s="353"/>
      <c r="AS9" s="353"/>
      <c r="AT9" s="353"/>
      <c r="AU9" s="353"/>
      <c r="AV9" s="353"/>
      <c r="AW9" s="351"/>
    </row>
    <row r="10" spans="1:49" ht="14.1" customHeight="1" x14ac:dyDescent="0.25">
      <c r="A10" s="313"/>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7" t="s">
        <v>394</v>
      </c>
      <c r="Q10" s="26"/>
      <c r="R10" s="307">
        <v>2018</v>
      </c>
      <c r="S10" s="307">
        <v>2019</v>
      </c>
      <c r="T10" s="307">
        <v>2020</v>
      </c>
      <c r="U10" s="307">
        <v>2021</v>
      </c>
      <c r="V10" s="307">
        <v>2022</v>
      </c>
      <c r="W10" s="307" t="s">
        <v>393</v>
      </c>
      <c r="X10" s="309" t="s">
        <v>394</v>
      </c>
      <c r="Z10" s="354"/>
      <c r="AA10" s="354"/>
      <c r="AB10" s="354"/>
      <c r="AC10" s="354"/>
      <c r="AD10" s="354"/>
      <c r="AE10" s="354"/>
      <c r="AF10" s="354"/>
      <c r="AG10" s="351"/>
      <c r="AH10" s="354"/>
      <c r="AI10" s="354"/>
      <c r="AJ10" s="354"/>
      <c r="AK10" s="354"/>
      <c r="AL10" s="354"/>
      <c r="AM10" s="354"/>
      <c r="AN10" s="354"/>
      <c r="AO10" s="351"/>
      <c r="AP10" s="354"/>
      <c r="AQ10" s="354"/>
      <c r="AR10" s="354"/>
      <c r="AS10" s="354"/>
      <c r="AT10" s="354"/>
      <c r="AU10" s="354"/>
      <c r="AV10" s="354"/>
      <c r="AW10" s="351"/>
    </row>
    <row r="11" spans="1:49" x14ac:dyDescent="0.25">
      <c r="A11" s="314"/>
      <c r="B11" s="308"/>
      <c r="C11" s="308"/>
      <c r="D11" s="308"/>
      <c r="E11" s="308"/>
      <c r="F11" s="308"/>
      <c r="G11" s="308"/>
      <c r="H11" s="308"/>
      <c r="I11" s="46"/>
      <c r="J11" s="308"/>
      <c r="K11" s="308"/>
      <c r="L11" s="308"/>
      <c r="M11" s="308"/>
      <c r="N11" s="308"/>
      <c r="O11" s="308"/>
      <c r="P11" s="308"/>
      <c r="Q11" s="46"/>
      <c r="R11" s="308"/>
      <c r="S11" s="308"/>
      <c r="T11" s="308"/>
      <c r="U11" s="308"/>
      <c r="V11" s="308"/>
      <c r="W11" s="308"/>
      <c r="X11" s="310"/>
      <c r="Z11" s="354"/>
      <c r="AA11" s="354"/>
      <c r="AB11" s="354"/>
      <c r="AC11" s="354"/>
      <c r="AD11" s="354"/>
      <c r="AE11" s="354"/>
      <c r="AF11" s="354"/>
      <c r="AG11" s="351"/>
      <c r="AH11" s="354"/>
      <c r="AI11" s="354"/>
      <c r="AJ11" s="354"/>
      <c r="AK11" s="354"/>
      <c r="AL11" s="354"/>
      <c r="AM11" s="354"/>
      <c r="AN11" s="354"/>
      <c r="AO11" s="351"/>
      <c r="AP11" s="354"/>
      <c r="AQ11" s="354"/>
      <c r="AR11" s="354"/>
      <c r="AS11" s="354"/>
      <c r="AT11" s="354"/>
      <c r="AU11" s="354"/>
      <c r="AV11" s="354"/>
      <c r="AW11" s="351"/>
    </row>
    <row r="12" spans="1:49" x14ac:dyDescent="0.25">
      <c r="A12" s="68" t="s">
        <v>63</v>
      </c>
      <c r="B12" s="69">
        <v>140482.21118772699</v>
      </c>
      <c r="C12" s="69">
        <v>106578.04770876981</v>
      </c>
      <c r="D12" s="69">
        <v>96958.561992964416</v>
      </c>
      <c r="E12" s="69">
        <v>128793.78531553257</v>
      </c>
      <c r="F12" s="69">
        <v>74729.542161239311</v>
      </c>
      <c r="G12" s="69">
        <v>77381.212542447873</v>
      </c>
      <c r="H12" s="69">
        <v>110350.49747567387</v>
      </c>
      <c r="I12" s="169"/>
      <c r="J12" s="69">
        <v>140362.61256665413</v>
      </c>
      <c r="K12" s="69">
        <v>106253.75774472994</v>
      </c>
      <c r="L12" s="69">
        <v>96958.561992964416</v>
      </c>
      <c r="M12" s="69">
        <v>128793.78531553257</v>
      </c>
      <c r="N12" s="69">
        <v>74729.542161239311</v>
      </c>
      <c r="O12" s="69">
        <v>77193.503161828383</v>
      </c>
      <c r="P12" s="69">
        <v>109718.07497197564</v>
      </c>
      <c r="Q12" s="169"/>
      <c r="R12" s="69">
        <v>119.59862107286749</v>
      </c>
      <c r="S12" s="69">
        <v>324.28996403987173</v>
      </c>
      <c r="T12" s="69">
        <v>0</v>
      </c>
      <c r="U12" s="69">
        <v>0</v>
      </c>
      <c r="V12" s="69">
        <v>0</v>
      </c>
      <c r="W12" s="69">
        <v>187.7093806194847</v>
      </c>
      <c r="X12" s="70">
        <v>632.42250369822739</v>
      </c>
      <c r="Z12" s="352"/>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row>
    <row r="13" spans="1:49" x14ac:dyDescent="0.25">
      <c r="A13" s="66" t="s">
        <v>64</v>
      </c>
      <c r="B13" s="169">
        <v>122060.47441999169</v>
      </c>
      <c r="C13" s="169">
        <v>115831.63621653941</v>
      </c>
      <c r="D13" s="169">
        <v>137776.76623966632</v>
      </c>
      <c r="E13" s="169">
        <v>151177.70328538661</v>
      </c>
      <c r="F13" s="169">
        <v>96566.002846915711</v>
      </c>
      <c r="G13" s="169">
        <v>138289.35243277348</v>
      </c>
      <c r="H13" s="169">
        <v>109929.43317488082</v>
      </c>
      <c r="I13" s="169"/>
      <c r="J13" s="169">
        <v>121556.52759538846</v>
      </c>
      <c r="K13" s="169">
        <v>115831.63621653941</v>
      </c>
      <c r="L13" s="169">
        <v>136752.27190395055</v>
      </c>
      <c r="M13" s="169">
        <v>151025.98921144582</v>
      </c>
      <c r="N13" s="169">
        <v>96566.002846915711</v>
      </c>
      <c r="O13" s="169">
        <v>138276.23357010054</v>
      </c>
      <c r="P13" s="169">
        <v>109929.43317488082</v>
      </c>
      <c r="Q13" s="169"/>
      <c r="R13" s="169">
        <v>503.94682460322855</v>
      </c>
      <c r="S13" s="169">
        <v>0</v>
      </c>
      <c r="T13" s="169">
        <v>1024.4943357157761</v>
      </c>
      <c r="U13" s="169">
        <v>151.71407394078989</v>
      </c>
      <c r="V13" s="169">
        <v>0</v>
      </c>
      <c r="W13" s="169">
        <v>13.118862672930952</v>
      </c>
      <c r="X13" s="179">
        <v>0</v>
      </c>
      <c r="Z13" s="352"/>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row>
    <row r="14" spans="1:49" x14ac:dyDescent="0.25">
      <c r="A14" s="68" t="s">
        <v>65</v>
      </c>
      <c r="B14" s="69">
        <v>77063.144560083194</v>
      </c>
      <c r="C14" s="69">
        <v>105781.47261399413</v>
      </c>
      <c r="D14" s="69">
        <v>106309.89414875937</v>
      </c>
      <c r="E14" s="69">
        <v>96696.694053309417</v>
      </c>
      <c r="F14" s="69">
        <v>104080.86688169515</v>
      </c>
      <c r="G14" s="69">
        <v>104413.93825364616</v>
      </c>
      <c r="H14" s="69">
        <v>89161.272568871573</v>
      </c>
      <c r="I14" s="169"/>
      <c r="J14" s="69">
        <v>76895.174941154182</v>
      </c>
      <c r="K14" s="69">
        <v>105781.47261399413</v>
      </c>
      <c r="L14" s="69">
        <v>106309.89414875937</v>
      </c>
      <c r="M14" s="69">
        <v>96696.694053309417</v>
      </c>
      <c r="N14" s="69">
        <v>104080.86688169515</v>
      </c>
      <c r="O14" s="69">
        <v>104183.35683910987</v>
      </c>
      <c r="P14" s="69">
        <v>89161.272568871573</v>
      </c>
      <c r="Q14" s="169"/>
      <c r="R14" s="69">
        <v>167.96961892900501</v>
      </c>
      <c r="S14" s="69">
        <v>0</v>
      </c>
      <c r="T14" s="69">
        <v>0</v>
      </c>
      <c r="U14" s="69">
        <v>0</v>
      </c>
      <c r="V14" s="69">
        <v>0</v>
      </c>
      <c r="W14" s="69">
        <v>230.58141453630057</v>
      </c>
      <c r="X14" s="70">
        <v>0</v>
      </c>
      <c r="Z14" s="230"/>
    </row>
    <row r="15" spans="1:49" x14ac:dyDescent="0.25">
      <c r="A15" s="66" t="s">
        <v>66</v>
      </c>
      <c r="B15" s="169">
        <v>67944.110009497308</v>
      </c>
      <c r="C15" s="169">
        <v>76687.370807219064</v>
      </c>
      <c r="D15" s="169">
        <v>71333.103883922813</v>
      </c>
      <c r="E15" s="169">
        <v>82629.867974340785</v>
      </c>
      <c r="F15" s="169">
        <v>65408.220425791733</v>
      </c>
      <c r="G15" s="169">
        <v>55276.903814457139</v>
      </c>
      <c r="H15" s="169">
        <v>69920.383130211674</v>
      </c>
      <c r="I15" s="169"/>
      <c r="J15" s="169">
        <v>67944.110009497308</v>
      </c>
      <c r="K15" s="169">
        <v>76687.370807219064</v>
      </c>
      <c r="L15" s="169">
        <v>71333.103883922813</v>
      </c>
      <c r="M15" s="169">
        <v>82629.867974340785</v>
      </c>
      <c r="N15" s="169">
        <v>65408.220425791733</v>
      </c>
      <c r="O15" s="169">
        <v>54980.788851575395</v>
      </c>
      <c r="P15" s="169">
        <v>69920.383130211674</v>
      </c>
      <c r="Q15" s="169"/>
      <c r="R15" s="169">
        <v>0</v>
      </c>
      <c r="S15" s="169">
        <v>0</v>
      </c>
      <c r="T15" s="169">
        <v>0</v>
      </c>
      <c r="U15" s="169">
        <v>0</v>
      </c>
      <c r="V15" s="169">
        <v>0</v>
      </c>
      <c r="W15" s="169">
        <v>296.11496288174476</v>
      </c>
      <c r="X15" s="179">
        <v>0</v>
      </c>
      <c r="Z15" s="230"/>
    </row>
    <row r="16" spans="1:49" x14ac:dyDescent="0.25">
      <c r="A16" s="68" t="s">
        <v>67</v>
      </c>
      <c r="B16" s="69">
        <v>49905.451377106212</v>
      </c>
      <c r="C16" s="69">
        <v>37958.474414511547</v>
      </c>
      <c r="D16" s="69">
        <v>36049.761807673633</v>
      </c>
      <c r="E16" s="69">
        <v>42237.099766185995</v>
      </c>
      <c r="F16" s="69">
        <v>40620.257818352147</v>
      </c>
      <c r="G16" s="69">
        <v>51257.365813428754</v>
      </c>
      <c r="H16" s="69">
        <v>54199.306607134633</v>
      </c>
      <c r="I16" s="169"/>
      <c r="J16" s="69">
        <v>49640.910061594703</v>
      </c>
      <c r="K16" s="69">
        <v>37958.474414511547</v>
      </c>
      <c r="L16" s="69">
        <v>36049.761807673633</v>
      </c>
      <c r="M16" s="69">
        <v>42237.099766185995</v>
      </c>
      <c r="N16" s="69">
        <v>40620.257818352147</v>
      </c>
      <c r="O16" s="69">
        <v>51257.365813428754</v>
      </c>
      <c r="P16" s="69">
        <v>53924.311755202158</v>
      </c>
      <c r="Q16" s="169"/>
      <c r="R16" s="69">
        <v>264.54131551150584</v>
      </c>
      <c r="S16" s="69">
        <v>0</v>
      </c>
      <c r="T16" s="69">
        <v>0</v>
      </c>
      <c r="U16" s="69">
        <v>0</v>
      </c>
      <c r="V16" s="69">
        <v>0</v>
      </c>
      <c r="W16" s="69">
        <v>0</v>
      </c>
      <c r="X16" s="70">
        <v>274.99485193247739</v>
      </c>
      <c r="Z16" s="230"/>
    </row>
    <row r="17" spans="1:48" x14ac:dyDescent="0.25">
      <c r="A17" s="66" t="s">
        <v>68</v>
      </c>
      <c r="B17" s="169">
        <v>64657.23478539857</v>
      </c>
      <c r="C17" s="169">
        <v>50764.013249553267</v>
      </c>
      <c r="D17" s="169">
        <v>57275.211838496238</v>
      </c>
      <c r="E17" s="169">
        <v>44156.702160568369</v>
      </c>
      <c r="F17" s="169">
        <v>53043.128657690613</v>
      </c>
      <c r="G17" s="169">
        <v>83294.234409078694</v>
      </c>
      <c r="H17" s="169">
        <v>51207.448336304507</v>
      </c>
      <c r="I17" s="169"/>
      <c r="J17" s="169">
        <v>64657.23478539857</v>
      </c>
      <c r="K17" s="169">
        <v>48560.130699597466</v>
      </c>
      <c r="L17" s="169">
        <v>57275.211838496238</v>
      </c>
      <c r="M17" s="169">
        <v>43550.622177595018</v>
      </c>
      <c r="N17" s="169">
        <v>50029.044337797168</v>
      </c>
      <c r="O17" s="169">
        <v>82883.813164468054</v>
      </c>
      <c r="P17" s="169">
        <v>49763.725363659003</v>
      </c>
      <c r="Q17" s="169"/>
      <c r="R17" s="169">
        <v>0</v>
      </c>
      <c r="S17" s="169">
        <v>2203.8825499557997</v>
      </c>
      <c r="T17" s="169">
        <v>0</v>
      </c>
      <c r="U17" s="169">
        <v>606.07998297335064</v>
      </c>
      <c r="V17" s="169">
        <v>3014.0843198934463</v>
      </c>
      <c r="W17" s="169">
        <v>410.42124461064117</v>
      </c>
      <c r="X17" s="179">
        <v>1443.7229726455066</v>
      </c>
      <c r="Z17" s="230"/>
    </row>
    <row r="18" spans="1:48" x14ac:dyDescent="0.25">
      <c r="A18" s="68" t="s">
        <v>69</v>
      </c>
      <c r="B18" s="69">
        <v>102715.65841385523</v>
      </c>
      <c r="C18" s="69">
        <v>96857.377832726197</v>
      </c>
      <c r="D18" s="69">
        <v>130294.61190070277</v>
      </c>
      <c r="E18" s="69">
        <v>101893.39125852947</v>
      </c>
      <c r="F18" s="69">
        <v>82177.977068103937</v>
      </c>
      <c r="G18" s="69">
        <v>98969.357954995998</v>
      </c>
      <c r="H18" s="69">
        <v>85925.527850739483</v>
      </c>
      <c r="I18" s="169"/>
      <c r="J18" s="69">
        <v>100541.04453669632</v>
      </c>
      <c r="K18" s="69">
        <v>94868.626570215623</v>
      </c>
      <c r="L18" s="69">
        <v>125424.55187005387</v>
      </c>
      <c r="M18" s="69">
        <v>97696.555987914195</v>
      </c>
      <c r="N18" s="69">
        <v>80195.510586906646</v>
      </c>
      <c r="O18" s="69">
        <v>90937.245308180951</v>
      </c>
      <c r="P18" s="69">
        <v>80109.984547263084</v>
      </c>
      <c r="Q18" s="169"/>
      <c r="R18" s="69">
        <v>2174.6138771589031</v>
      </c>
      <c r="S18" s="69">
        <v>1988.7512625105733</v>
      </c>
      <c r="T18" s="69">
        <v>4870.0600306489059</v>
      </c>
      <c r="U18" s="69">
        <v>4196.8352706152764</v>
      </c>
      <c r="V18" s="69">
        <v>1982.4664811972916</v>
      </c>
      <c r="W18" s="69">
        <v>8032.1126468150487</v>
      </c>
      <c r="X18" s="70">
        <v>5815.5433034763919</v>
      </c>
      <c r="Z18" s="230"/>
    </row>
    <row r="19" spans="1:48" x14ac:dyDescent="0.25">
      <c r="A19" s="66" t="s">
        <v>70</v>
      </c>
      <c r="B19" s="169">
        <v>145332.50959950904</v>
      </c>
      <c r="C19" s="169">
        <v>131838.60745741604</v>
      </c>
      <c r="D19" s="169">
        <v>147109.47488896229</v>
      </c>
      <c r="E19" s="169">
        <v>133455.94598200076</v>
      </c>
      <c r="F19" s="169">
        <v>81442.301244766917</v>
      </c>
      <c r="G19" s="169">
        <v>90566.036687645217</v>
      </c>
      <c r="H19" s="169">
        <v>98257.23895618711</v>
      </c>
      <c r="I19" s="169"/>
      <c r="J19" s="169">
        <v>144668.2703403671</v>
      </c>
      <c r="K19" s="169">
        <v>131297.74637290856</v>
      </c>
      <c r="L19" s="169">
        <v>146832.31700103919</v>
      </c>
      <c r="M19" s="169">
        <v>131021.618200798</v>
      </c>
      <c r="N19" s="169">
        <v>81442.301244766917</v>
      </c>
      <c r="O19" s="169">
        <v>89060.696270610264</v>
      </c>
      <c r="P19" s="169">
        <v>98257.23895618711</v>
      </c>
      <c r="Q19" s="169"/>
      <c r="R19" s="169">
        <v>664.23925914194638</v>
      </c>
      <c r="S19" s="169">
        <v>540.86108450750135</v>
      </c>
      <c r="T19" s="169">
        <v>277.15788792310849</v>
      </c>
      <c r="U19" s="169">
        <v>2434.3277812027745</v>
      </c>
      <c r="V19" s="169">
        <v>0</v>
      </c>
      <c r="W19" s="169">
        <v>1505.3404170349581</v>
      </c>
      <c r="X19" s="179">
        <v>0</v>
      </c>
      <c r="Z19" s="230"/>
    </row>
    <row r="20" spans="1:48" x14ac:dyDescent="0.25">
      <c r="A20" s="68" t="s">
        <v>71</v>
      </c>
      <c r="B20" s="69">
        <v>112095.7314012391</v>
      </c>
      <c r="C20" s="69">
        <v>116851.30441776742</v>
      </c>
      <c r="D20" s="69">
        <v>116340.94864083227</v>
      </c>
      <c r="E20" s="69">
        <v>100349.07230903147</v>
      </c>
      <c r="F20" s="69">
        <v>111418.52730006135</v>
      </c>
      <c r="G20" s="69">
        <v>101592.36129752183</v>
      </c>
      <c r="H20" s="69">
        <v>149261.1241901484</v>
      </c>
      <c r="I20" s="169"/>
      <c r="J20" s="69">
        <v>110569.6089691402</v>
      </c>
      <c r="K20" s="69">
        <v>116275.05989782485</v>
      </c>
      <c r="L20" s="69">
        <v>116340.94864083227</v>
      </c>
      <c r="M20" s="69">
        <v>100349.07230903147</v>
      </c>
      <c r="N20" s="69">
        <v>111122.80085246089</v>
      </c>
      <c r="O20" s="69">
        <v>101354.16033439086</v>
      </c>
      <c r="P20" s="69">
        <v>149261.1241901484</v>
      </c>
      <c r="Q20" s="169"/>
      <c r="R20" s="69">
        <v>1526.1224320989047</v>
      </c>
      <c r="S20" s="69">
        <v>576.24451994257163</v>
      </c>
      <c r="T20" s="69">
        <v>0</v>
      </c>
      <c r="U20" s="69">
        <v>0</v>
      </c>
      <c r="V20" s="69">
        <v>295.7264476004641</v>
      </c>
      <c r="W20" s="69">
        <v>238.20096313096897</v>
      </c>
      <c r="X20" s="70">
        <v>0</v>
      </c>
      <c r="Z20" s="230"/>
    </row>
    <row r="21" spans="1:48" x14ac:dyDescent="0.25">
      <c r="A21" s="66" t="s">
        <v>72</v>
      </c>
      <c r="B21" s="169">
        <v>81301.797419333278</v>
      </c>
      <c r="C21" s="169">
        <v>66931.59627283334</v>
      </c>
      <c r="D21" s="169">
        <v>65943.220340396816</v>
      </c>
      <c r="E21" s="169">
        <v>69932.418149442514</v>
      </c>
      <c r="F21" s="169">
        <v>65579.731928928377</v>
      </c>
      <c r="G21" s="169">
        <v>76400.017569826799</v>
      </c>
      <c r="H21" s="169">
        <v>88600.876441057582</v>
      </c>
      <c r="I21" s="169"/>
      <c r="J21" s="169">
        <v>81301.797419333278</v>
      </c>
      <c r="K21" s="169">
        <v>66931.59627283334</v>
      </c>
      <c r="L21" s="169">
        <v>65943.220340396816</v>
      </c>
      <c r="M21" s="169">
        <v>69821.313959769075</v>
      </c>
      <c r="N21" s="169">
        <v>65579.731928928377</v>
      </c>
      <c r="O21" s="169">
        <v>76400.017569826799</v>
      </c>
      <c r="P21" s="169">
        <v>88600.876441057582</v>
      </c>
      <c r="Q21" s="169"/>
      <c r="R21" s="169">
        <v>0</v>
      </c>
      <c r="S21" s="169">
        <v>0</v>
      </c>
      <c r="T21" s="169">
        <v>0</v>
      </c>
      <c r="U21" s="169">
        <v>111.10418967343846</v>
      </c>
      <c r="V21" s="169">
        <v>0</v>
      </c>
      <c r="W21" s="169">
        <v>0</v>
      </c>
      <c r="X21" s="179">
        <v>0</v>
      </c>
      <c r="Z21" s="230"/>
    </row>
    <row r="22" spans="1:48" x14ac:dyDescent="0.25">
      <c r="A22" s="68" t="s">
        <v>73</v>
      </c>
      <c r="B22" s="69">
        <v>49524.030633128576</v>
      </c>
      <c r="C22" s="69">
        <v>50411.747100444605</v>
      </c>
      <c r="D22" s="69">
        <v>60801.77231200214</v>
      </c>
      <c r="E22" s="69">
        <v>58982.637843665449</v>
      </c>
      <c r="F22" s="69">
        <v>50020.969756259983</v>
      </c>
      <c r="G22" s="69">
        <v>52322.316127172591</v>
      </c>
      <c r="H22" s="69">
        <v>52288.294498619143</v>
      </c>
      <c r="I22" s="169"/>
      <c r="J22" s="69">
        <v>49524.030633128576</v>
      </c>
      <c r="K22" s="69">
        <v>50411.747100444605</v>
      </c>
      <c r="L22" s="69">
        <v>60801.77231200214</v>
      </c>
      <c r="M22" s="69">
        <v>58982.637843665449</v>
      </c>
      <c r="N22" s="69">
        <v>48126.74773795771</v>
      </c>
      <c r="O22" s="69">
        <v>51579.147986850468</v>
      </c>
      <c r="P22" s="69">
        <v>52288.294498619143</v>
      </c>
      <c r="Q22" s="169"/>
      <c r="R22" s="69">
        <v>0</v>
      </c>
      <c r="S22" s="69">
        <v>0</v>
      </c>
      <c r="T22" s="69">
        <v>0</v>
      </c>
      <c r="U22" s="69">
        <v>0</v>
      </c>
      <c r="V22" s="69">
        <v>1894.222018302275</v>
      </c>
      <c r="W22" s="69">
        <v>743.16814032212233</v>
      </c>
      <c r="X22" s="70">
        <v>0</v>
      </c>
      <c r="Z22" s="230"/>
    </row>
    <row r="23" spans="1:48" x14ac:dyDescent="0.25">
      <c r="A23" s="66" t="s">
        <v>74</v>
      </c>
      <c r="B23" s="169">
        <v>73785.371360640784</v>
      </c>
      <c r="C23" s="169">
        <v>64386.958077225048</v>
      </c>
      <c r="D23" s="169">
        <v>65184.377122570986</v>
      </c>
      <c r="E23" s="169">
        <v>53960.681902006632</v>
      </c>
      <c r="F23" s="169">
        <v>67844.822891214659</v>
      </c>
      <c r="G23" s="169">
        <v>55069.903097005656</v>
      </c>
      <c r="H23" s="169">
        <v>62578.5967701712</v>
      </c>
      <c r="I23" s="169"/>
      <c r="J23" s="169">
        <v>73785.371360640784</v>
      </c>
      <c r="K23" s="169">
        <v>64386.958077225048</v>
      </c>
      <c r="L23" s="169">
        <v>65184.377122570986</v>
      </c>
      <c r="M23" s="169">
        <v>53758.58150793919</v>
      </c>
      <c r="N23" s="169">
        <v>67833.076940245141</v>
      </c>
      <c r="O23" s="169">
        <v>55069.903097005656</v>
      </c>
      <c r="P23" s="169">
        <v>61660.353090674929</v>
      </c>
      <c r="Q23" s="169"/>
      <c r="R23" s="169">
        <v>0</v>
      </c>
      <c r="S23" s="169">
        <v>0</v>
      </c>
      <c r="T23" s="169">
        <v>0</v>
      </c>
      <c r="U23" s="169">
        <v>202.10039406744283</v>
      </c>
      <c r="V23" s="169">
        <v>11.745950969525015</v>
      </c>
      <c r="W23" s="169">
        <v>0</v>
      </c>
      <c r="X23" s="179">
        <v>918.24367949627242</v>
      </c>
      <c r="Z23" s="230"/>
    </row>
    <row r="24" spans="1:48" x14ac:dyDescent="0.25">
      <c r="A24" s="77" t="s">
        <v>324</v>
      </c>
      <c r="B24" s="78">
        <v>1086867.7251675099</v>
      </c>
      <c r="C24" s="78">
        <v>1020878.6061689998</v>
      </c>
      <c r="D24" s="78">
        <v>1091377.70511695</v>
      </c>
      <c r="E24" s="78">
        <v>1064266.0000000002</v>
      </c>
      <c r="F24" s="78">
        <v>892932.34898101981</v>
      </c>
      <c r="G24" s="78">
        <v>984833.00000000023</v>
      </c>
      <c r="H24" s="78">
        <v>1021680</v>
      </c>
      <c r="I24" s="82"/>
      <c r="J24" s="78">
        <v>1081446.6932189937</v>
      </c>
      <c r="K24" s="78">
        <v>1015244.5767880436</v>
      </c>
      <c r="L24" s="78">
        <v>1085205.9928626623</v>
      </c>
      <c r="M24" s="78">
        <v>1056563.8383075269</v>
      </c>
      <c r="N24" s="78">
        <v>885734.10376305692</v>
      </c>
      <c r="O24" s="78">
        <v>973176.23196737608</v>
      </c>
      <c r="P24" s="78">
        <v>1012595.0726887512</v>
      </c>
      <c r="Q24" s="82"/>
      <c r="R24" s="78">
        <v>5421.0319485163618</v>
      </c>
      <c r="S24" s="78">
        <v>5634.0293809563182</v>
      </c>
      <c r="T24" s="78">
        <v>6171.7122542877905</v>
      </c>
      <c r="U24" s="78">
        <v>7702.1616924730733</v>
      </c>
      <c r="V24" s="78">
        <v>7198.2452179630018</v>
      </c>
      <c r="W24" s="78">
        <v>11656.768032624201</v>
      </c>
      <c r="X24" s="187">
        <v>9084.9273112488754</v>
      </c>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row>
    <row r="25" spans="1:48" x14ac:dyDescent="0.25">
      <c r="A25" s="71"/>
      <c r="B25" s="71"/>
      <c r="C25" s="71"/>
      <c r="D25" s="71"/>
      <c r="E25" s="71"/>
      <c r="F25" s="71"/>
      <c r="G25" s="71"/>
      <c r="H25" s="71"/>
      <c r="J25" s="198"/>
      <c r="K25" s="198"/>
      <c r="L25" s="198"/>
      <c r="M25" s="198"/>
      <c r="N25" s="198"/>
      <c r="O25" s="198"/>
      <c r="P25" s="198"/>
      <c r="R25" s="198"/>
      <c r="S25" s="198"/>
      <c r="T25" s="198"/>
      <c r="U25" s="198"/>
      <c r="V25" s="198"/>
      <c r="W25" s="198"/>
      <c r="X25" s="198"/>
      <c r="Z25" s="230"/>
    </row>
    <row r="26" spans="1:48" x14ac:dyDescent="0.25">
      <c r="A26" s="312" t="s">
        <v>62</v>
      </c>
      <c r="B26" s="305" t="s">
        <v>321</v>
      </c>
      <c r="C26" s="305"/>
      <c r="D26" s="305"/>
      <c r="E26" s="305"/>
      <c r="F26" s="305"/>
      <c r="G26" s="305"/>
      <c r="H26" s="305"/>
      <c r="I26" s="216"/>
      <c r="J26" s="305" t="s">
        <v>322</v>
      </c>
      <c r="K26" s="305"/>
      <c r="L26" s="305"/>
      <c r="M26" s="305"/>
      <c r="N26" s="305"/>
      <c r="O26" s="305"/>
      <c r="P26" s="305"/>
      <c r="Q26" s="216"/>
      <c r="R26" s="305" t="s">
        <v>323</v>
      </c>
      <c r="S26" s="305"/>
      <c r="T26" s="305"/>
      <c r="U26" s="305"/>
      <c r="V26" s="305"/>
      <c r="W26" s="305"/>
      <c r="X26" s="306"/>
      <c r="Z26" s="230"/>
    </row>
    <row r="27" spans="1:48" ht="14.1" customHeight="1" x14ac:dyDescent="0.25">
      <c r="A27" s="313"/>
      <c r="B27" s="307">
        <v>2018</v>
      </c>
      <c r="C27" s="307">
        <v>2019</v>
      </c>
      <c r="D27" s="307">
        <v>2020</v>
      </c>
      <c r="E27" s="307">
        <v>2021</v>
      </c>
      <c r="F27" s="307">
        <v>2022</v>
      </c>
      <c r="G27" s="307" t="s">
        <v>393</v>
      </c>
      <c r="H27" s="307" t="s">
        <v>394</v>
      </c>
      <c r="I27" s="26"/>
      <c r="J27" s="307">
        <v>2018</v>
      </c>
      <c r="K27" s="307">
        <v>2019</v>
      </c>
      <c r="L27" s="307">
        <v>2020</v>
      </c>
      <c r="M27" s="307">
        <v>2021</v>
      </c>
      <c r="N27" s="307">
        <v>2022</v>
      </c>
      <c r="O27" s="307" t="s">
        <v>393</v>
      </c>
      <c r="P27" s="307" t="s">
        <v>394</v>
      </c>
      <c r="Q27" s="26"/>
      <c r="R27" s="307">
        <v>2018</v>
      </c>
      <c r="S27" s="307">
        <v>2019</v>
      </c>
      <c r="T27" s="307">
        <v>2020</v>
      </c>
      <c r="U27" s="307">
        <v>2021</v>
      </c>
      <c r="V27" s="307">
        <v>2022</v>
      </c>
      <c r="W27" s="307" t="s">
        <v>393</v>
      </c>
      <c r="X27" s="309" t="s">
        <v>394</v>
      </c>
      <c r="Z27" s="230"/>
    </row>
    <row r="28" spans="1:48" x14ac:dyDescent="0.25">
      <c r="A28" s="314"/>
      <c r="B28" s="308"/>
      <c r="C28" s="308"/>
      <c r="D28" s="308"/>
      <c r="E28" s="308"/>
      <c r="F28" s="308"/>
      <c r="G28" s="308"/>
      <c r="H28" s="308"/>
      <c r="I28" s="46"/>
      <c r="J28" s="308"/>
      <c r="K28" s="308"/>
      <c r="L28" s="308"/>
      <c r="M28" s="308"/>
      <c r="N28" s="308"/>
      <c r="O28" s="308"/>
      <c r="P28" s="308"/>
      <c r="Q28" s="46"/>
      <c r="R28" s="308"/>
      <c r="S28" s="308"/>
      <c r="T28" s="308"/>
      <c r="U28" s="308"/>
      <c r="V28" s="316"/>
      <c r="W28" s="308"/>
      <c r="X28" s="310"/>
      <c r="Z28" s="230"/>
    </row>
    <row r="29" spans="1:48" x14ac:dyDescent="0.25">
      <c r="A29" s="68" t="s">
        <v>63</v>
      </c>
      <c r="B29" s="69">
        <v>66762.883515470952</v>
      </c>
      <c r="C29" s="69">
        <v>78715.777043520269</v>
      </c>
      <c r="D29" s="69">
        <v>110850.32985856652</v>
      </c>
      <c r="E29" s="69">
        <v>96504.934913222649</v>
      </c>
      <c r="F29" s="69">
        <v>76600.945926345652</v>
      </c>
      <c r="G29" s="69">
        <v>47349.226393859353</v>
      </c>
      <c r="H29" s="69">
        <v>50368.180125319952</v>
      </c>
      <c r="I29" s="169"/>
      <c r="J29" s="69">
        <v>747.87189470329895</v>
      </c>
      <c r="K29" s="69">
        <v>451.64842649098313</v>
      </c>
      <c r="L29" s="69">
        <v>2211.9195724693909</v>
      </c>
      <c r="M29" s="69">
        <v>506.0214568753812</v>
      </c>
      <c r="N29" s="69">
        <v>0</v>
      </c>
      <c r="O29" s="69">
        <v>1668.4723366029145</v>
      </c>
      <c r="P29" s="69">
        <v>1506.9137683516174</v>
      </c>
      <c r="Q29" s="169"/>
      <c r="R29" s="69">
        <v>66015.011620767647</v>
      </c>
      <c r="S29" s="69">
        <v>78264.128617029288</v>
      </c>
      <c r="T29" s="69">
        <v>108638.41028609713</v>
      </c>
      <c r="U29" s="69">
        <v>95998.913456347262</v>
      </c>
      <c r="V29" s="181">
        <v>76600.945926345652</v>
      </c>
      <c r="W29" s="69">
        <v>45680.754057256439</v>
      </c>
      <c r="X29" s="70">
        <v>48861.266356968335</v>
      </c>
      <c r="Z29" s="230"/>
    </row>
    <row r="30" spans="1:48" x14ac:dyDescent="0.25">
      <c r="A30" s="66" t="s">
        <v>64</v>
      </c>
      <c r="B30" s="169">
        <v>11907.376950531117</v>
      </c>
      <c r="C30" s="169">
        <v>8244.7783867539147</v>
      </c>
      <c r="D30" s="169">
        <v>11512.527957128976</v>
      </c>
      <c r="E30" s="169">
        <v>32041.079143670839</v>
      </c>
      <c r="F30" s="169">
        <v>13670.518505099102</v>
      </c>
      <c r="G30" s="169">
        <v>24375.349432329935</v>
      </c>
      <c r="H30" s="169">
        <v>19126.694034512337</v>
      </c>
      <c r="I30" s="169"/>
      <c r="J30" s="169">
        <v>300.86800361626973</v>
      </c>
      <c r="K30" s="169">
        <v>1180.4447510559785</v>
      </c>
      <c r="L30" s="169">
        <v>1723.1668057481095</v>
      </c>
      <c r="M30" s="169">
        <v>2166.6968208854355</v>
      </c>
      <c r="N30" s="169">
        <v>518.9181405751649</v>
      </c>
      <c r="O30" s="169">
        <v>1258.6423405541266</v>
      </c>
      <c r="P30" s="169">
        <v>817.75802478110108</v>
      </c>
      <c r="Q30" s="169"/>
      <c r="R30" s="169">
        <v>11606.508946914848</v>
      </c>
      <c r="S30" s="169">
        <v>7064.3336356979371</v>
      </c>
      <c r="T30" s="169">
        <v>9789.3611513808664</v>
      </c>
      <c r="U30" s="169">
        <v>29874.382322785405</v>
      </c>
      <c r="V30" s="169">
        <v>13151.600364523938</v>
      </c>
      <c r="W30" s="169">
        <v>23116.707091775806</v>
      </c>
      <c r="X30" s="179">
        <v>18308.936009731235</v>
      </c>
      <c r="Z30" s="230"/>
    </row>
    <row r="31" spans="1:48" x14ac:dyDescent="0.25">
      <c r="A31" s="68" t="s">
        <v>65</v>
      </c>
      <c r="B31" s="69">
        <v>3246.6723658924161</v>
      </c>
      <c r="C31" s="69">
        <v>2281.2270429982582</v>
      </c>
      <c r="D31" s="69">
        <v>3504.6209307348718</v>
      </c>
      <c r="E31" s="69">
        <v>8606.8948886629933</v>
      </c>
      <c r="F31" s="69">
        <v>2343.7527566333843</v>
      </c>
      <c r="G31" s="69">
        <v>4315.4692775429976</v>
      </c>
      <c r="H31" s="69">
        <v>3705.3511000193866</v>
      </c>
      <c r="I31" s="169"/>
      <c r="J31" s="69">
        <v>2432.7327149544094</v>
      </c>
      <c r="K31" s="69">
        <v>1898.9763386552697</v>
      </c>
      <c r="L31" s="69">
        <v>2907.9536407693913</v>
      </c>
      <c r="M31" s="69">
        <v>4362.9931764526145</v>
      </c>
      <c r="N31" s="69">
        <v>1825.5495688881408</v>
      </c>
      <c r="O31" s="69">
        <v>1848.6612194400336</v>
      </c>
      <c r="P31" s="69">
        <v>1746.7427471965334</v>
      </c>
      <c r="Q31" s="169"/>
      <c r="R31" s="69">
        <v>813.93965093800671</v>
      </c>
      <c r="S31" s="69">
        <v>382.25070434298829</v>
      </c>
      <c r="T31" s="69">
        <v>596.66728996548022</v>
      </c>
      <c r="U31" s="69">
        <v>4243.9017122103787</v>
      </c>
      <c r="V31" s="69">
        <v>518.20318774524344</v>
      </c>
      <c r="W31" s="69">
        <v>2466.8080581029644</v>
      </c>
      <c r="X31" s="70">
        <v>1958.6083528228532</v>
      </c>
      <c r="Z31" s="230"/>
    </row>
    <row r="32" spans="1:48" x14ac:dyDescent="0.25">
      <c r="A32" s="66" t="s">
        <v>66</v>
      </c>
      <c r="B32" s="169">
        <v>4572.0119284786024</v>
      </c>
      <c r="C32" s="169">
        <v>6459.7814048510618</v>
      </c>
      <c r="D32" s="169">
        <v>5875.5240008607116</v>
      </c>
      <c r="E32" s="169">
        <v>7308.1892181518997</v>
      </c>
      <c r="F32" s="169">
        <v>8693.6269612475353</v>
      </c>
      <c r="G32" s="169">
        <v>2938.3336820769614</v>
      </c>
      <c r="H32" s="169">
        <v>8072.1349925088934</v>
      </c>
      <c r="I32" s="169"/>
      <c r="J32" s="169">
        <v>3821.0236459266262</v>
      </c>
      <c r="K32" s="169">
        <v>5956.42156645881</v>
      </c>
      <c r="L32" s="169">
        <v>3905.3225879363977</v>
      </c>
      <c r="M32" s="169">
        <v>3759.7938354934231</v>
      </c>
      <c r="N32" s="169">
        <v>7344.997611786971</v>
      </c>
      <c r="O32" s="169">
        <v>1476.5588902260449</v>
      </c>
      <c r="P32" s="169">
        <v>7240.6296165229933</v>
      </c>
      <c r="Q32" s="169"/>
      <c r="R32" s="169">
        <v>750.98828255197634</v>
      </c>
      <c r="S32" s="169">
        <v>503.3598383922519</v>
      </c>
      <c r="T32" s="169">
        <v>1970.2014129243141</v>
      </c>
      <c r="U32" s="169">
        <v>3548.395382658477</v>
      </c>
      <c r="V32" s="169">
        <v>1348.6293494605636</v>
      </c>
      <c r="W32" s="169">
        <v>1461.7747918509165</v>
      </c>
      <c r="X32" s="179">
        <v>831.50537598590006</v>
      </c>
      <c r="Z32" s="230"/>
    </row>
    <row r="33" spans="1:48" x14ac:dyDescent="0.25">
      <c r="A33" s="68" t="s">
        <v>67</v>
      </c>
      <c r="B33" s="69">
        <v>7869.8703880233852</v>
      </c>
      <c r="C33" s="69">
        <v>4655.605621603263</v>
      </c>
      <c r="D33" s="69">
        <v>9968.9295612043497</v>
      </c>
      <c r="E33" s="69">
        <v>8153.4281279605902</v>
      </c>
      <c r="F33" s="69">
        <v>9467.5840137183804</v>
      </c>
      <c r="G33" s="69">
        <v>2706.8862987028729</v>
      </c>
      <c r="H33" s="69">
        <v>5760.5351670549917</v>
      </c>
      <c r="I33" s="169"/>
      <c r="J33" s="69">
        <v>7290.4501900623482</v>
      </c>
      <c r="K33" s="69">
        <v>4000.8220082022453</v>
      </c>
      <c r="L33" s="69">
        <v>8603.7018381617509</v>
      </c>
      <c r="M33" s="69">
        <v>6115.0576067787706</v>
      </c>
      <c r="N33" s="69">
        <v>7546.1415580638477</v>
      </c>
      <c r="O33" s="69">
        <v>2677.135744297625</v>
      </c>
      <c r="P33" s="69">
        <v>5760.5351670549917</v>
      </c>
      <c r="Q33" s="169"/>
      <c r="R33" s="69">
        <v>579.42019796103727</v>
      </c>
      <c r="S33" s="69">
        <v>654.78361340101731</v>
      </c>
      <c r="T33" s="69">
        <v>1365.2277230425993</v>
      </c>
      <c r="U33" s="69">
        <v>2038.3705211818196</v>
      </c>
      <c r="V33" s="69">
        <v>1921.4424556545323</v>
      </c>
      <c r="W33" s="69">
        <v>29.750554405247758</v>
      </c>
      <c r="X33" s="70">
        <v>0</v>
      </c>
      <c r="Z33" s="230"/>
    </row>
    <row r="34" spans="1:48" x14ac:dyDescent="0.25">
      <c r="A34" s="66" t="s">
        <v>68</v>
      </c>
      <c r="B34" s="169">
        <v>9670.0439709508428</v>
      </c>
      <c r="C34" s="169">
        <v>4439.5705855391998</v>
      </c>
      <c r="D34" s="169">
        <v>7193.5302156628195</v>
      </c>
      <c r="E34" s="169">
        <v>12015.723071559329</v>
      </c>
      <c r="F34" s="169">
        <v>7158.6150067917351</v>
      </c>
      <c r="G34" s="169">
        <v>4515.11654019045</v>
      </c>
      <c r="H34" s="169">
        <v>2327.6263613682027</v>
      </c>
      <c r="I34" s="169"/>
      <c r="J34" s="169">
        <v>8073.1141477968076</v>
      </c>
      <c r="K34" s="169">
        <v>3985.6864898862223</v>
      </c>
      <c r="L34" s="169">
        <v>2882.3081805640568</v>
      </c>
      <c r="M34" s="169">
        <v>3188.2859220127343</v>
      </c>
      <c r="N34" s="169">
        <v>4059.253727301214</v>
      </c>
      <c r="O34" s="169">
        <v>3635.224320922086</v>
      </c>
      <c r="P34" s="169">
        <v>2142.7749157585031</v>
      </c>
      <c r="Q34" s="169"/>
      <c r="R34" s="169">
        <v>1596.9298231540354</v>
      </c>
      <c r="S34" s="169">
        <v>453.88409565297781</v>
      </c>
      <c r="T34" s="169">
        <v>4311.2220350987627</v>
      </c>
      <c r="U34" s="169">
        <v>8827.4371495465948</v>
      </c>
      <c r="V34" s="169">
        <v>3099.3612794905216</v>
      </c>
      <c r="W34" s="169">
        <v>879.89221926836387</v>
      </c>
      <c r="X34" s="179">
        <v>184.85144560969968</v>
      </c>
      <c r="Z34" s="230"/>
    </row>
    <row r="35" spans="1:48" x14ac:dyDescent="0.25">
      <c r="A35" s="68" t="s">
        <v>69</v>
      </c>
      <c r="B35" s="69">
        <v>12887.579720667787</v>
      </c>
      <c r="C35" s="69">
        <v>26231.119128125454</v>
      </c>
      <c r="D35" s="69">
        <v>43083.228869718376</v>
      </c>
      <c r="E35" s="69">
        <v>53007.829240057574</v>
      </c>
      <c r="F35" s="69">
        <v>14015.520812217575</v>
      </c>
      <c r="G35" s="69">
        <v>16873.737916858343</v>
      </c>
      <c r="H35" s="69">
        <v>9631.3263299526134</v>
      </c>
      <c r="I35" s="169"/>
      <c r="J35" s="69">
        <v>2792.9911805664196</v>
      </c>
      <c r="K35" s="69">
        <v>5341.0769369005511</v>
      </c>
      <c r="L35" s="69">
        <v>1664.3805051544059</v>
      </c>
      <c r="M35" s="69">
        <v>3782.3855571263352</v>
      </c>
      <c r="N35" s="69">
        <v>2190.3048084804582</v>
      </c>
      <c r="O35" s="69">
        <v>1949.2680819347722</v>
      </c>
      <c r="P35" s="69">
        <v>438.55859610226992</v>
      </c>
      <c r="Q35" s="169"/>
      <c r="R35" s="69">
        <v>10094.588540101367</v>
      </c>
      <c r="S35" s="69">
        <v>20890.042191224904</v>
      </c>
      <c r="T35" s="69">
        <v>41418.848364563972</v>
      </c>
      <c r="U35" s="69">
        <v>49225.44368293124</v>
      </c>
      <c r="V35" s="69">
        <v>11825.216003737118</v>
      </c>
      <c r="W35" s="69">
        <v>14924.469834923571</v>
      </c>
      <c r="X35" s="70">
        <v>9192.7677338503436</v>
      </c>
      <c r="Z35" s="230"/>
    </row>
    <row r="36" spans="1:48" x14ac:dyDescent="0.25">
      <c r="A36" s="66" t="s">
        <v>70</v>
      </c>
      <c r="B36" s="169">
        <v>71022.239269343627</v>
      </c>
      <c r="C36" s="169">
        <v>103215.85358072925</v>
      </c>
      <c r="D36" s="169">
        <v>119740.00552460215</v>
      </c>
      <c r="E36" s="169">
        <v>61126.415644367422</v>
      </c>
      <c r="F36" s="169">
        <v>60825.757436533939</v>
      </c>
      <c r="G36" s="169">
        <v>41464.42977945249</v>
      </c>
      <c r="H36" s="169">
        <v>67345.793442957292</v>
      </c>
      <c r="I36" s="169"/>
      <c r="J36" s="169">
        <v>1139.1432691552468</v>
      </c>
      <c r="K36" s="169">
        <v>5279.8110599444481</v>
      </c>
      <c r="L36" s="169">
        <v>3372.0585956920095</v>
      </c>
      <c r="M36" s="169">
        <v>1549.4778520284951</v>
      </c>
      <c r="N36" s="169">
        <v>1476.7330324530017</v>
      </c>
      <c r="O36" s="169">
        <v>2206.7051829159518</v>
      </c>
      <c r="P36" s="169">
        <v>581.97349245798853</v>
      </c>
      <c r="Q36" s="169"/>
      <c r="R36" s="169">
        <v>69883.09600018838</v>
      </c>
      <c r="S36" s="169">
        <v>97936.042520784802</v>
      </c>
      <c r="T36" s="169">
        <v>116367.94692891014</v>
      </c>
      <c r="U36" s="169">
        <v>59576.937792338926</v>
      </c>
      <c r="V36" s="169">
        <v>59349.024404080934</v>
      </c>
      <c r="W36" s="169">
        <v>39257.724596536536</v>
      </c>
      <c r="X36" s="179">
        <v>66763.81995049931</v>
      </c>
      <c r="Z36" s="230"/>
    </row>
    <row r="37" spans="1:48" x14ac:dyDescent="0.25">
      <c r="A37" s="68" t="s">
        <v>71</v>
      </c>
      <c r="B37" s="69">
        <v>30337.885875254491</v>
      </c>
      <c r="C37" s="69">
        <v>37611.761834456949</v>
      </c>
      <c r="D37" s="69">
        <v>53806.435298502678</v>
      </c>
      <c r="E37" s="69">
        <v>30664.803158036426</v>
      </c>
      <c r="F37" s="69">
        <v>35339.208407570295</v>
      </c>
      <c r="G37" s="69">
        <v>24155.805302559642</v>
      </c>
      <c r="H37" s="69">
        <v>74203.860726776533</v>
      </c>
      <c r="I37" s="169"/>
      <c r="J37" s="69">
        <v>600.92420161859343</v>
      </c>
      <c r="K37" s="69">
        <v>3179.8327390562504</v>
      </c>
      <c r="L37" s="69">
        <v>2543.896025476035</v>
      </c>
      <c r="M37" s="69">
        <v>2665.8926979607204</v>
      </c>
      <c r="N37" s="69">
        <v>3290.5238145978233</v>
      </c>
      <c r="O37" s="69">
        <v>1838.9994075485677</v>
      </c>
      <c r="P37" s="69">
        <v>4184.472549843289</v>
      </c>
      <c r="Q37" s="169"/>
      <c r="R37" s="69">
        <v>29736.961673635898</v>
      </c>
      <c r="S37" s="69">
        <v>34431.929095400701</v>
      </c>
      <c r="T37" s="69">
        <v>51262.539273026647</v>
      </c>
      <c r="U37" s="69">
        <v>27998.910460075705</v>
      </c>
      <c r="V37" s="69">
        <v>32048.68459297247</v>
      </c>
      <c r="W37" s="69">
        <v>22316.805895011075</v>
      </c>
      <c r="X37" s="70">
        <v>70019.388176933237</v>
      </c>
      <c r="Z37" s="230"/>
    </row>
    <row r="38" spans="1:48" x14ac:dyDescent="0.25">
      <c r="A38" s="66" t="s">
        <v>72</v>
      </c>
      <c r="B38" s="169">
        <v>16242.356677125159</v>
      </c>
      <c r="C38" s="169">
        <v>10203.142274942522</v>
      </c>
      <c r="D38" s="169">
        <v>14134.812732032142</v>
      </c>
      <c r="E38" s="169">
        <v>13796.026570778247</v>
      </c>
      <c r="F38" s="169">
        <v>22199.316908333429</v>
      </c>
      <c r="G38" s="169">
        <v>11206.827074380017</v>
      </c>
      <c r="H38" s="169">
        <v>15262.801127887202</v>
      </c>
      <c r="I38" s="169"/>
      <c r="J38" s="169">
        <v>182.88997440565888</v>
      </c>
      <c r="K38" s="169">
        <v>462.29239733892558</v>
      </c>
      <c r="L38" s="169">
        <v>886.919348191533</v>
      </c>
      <c r="M38" s="169">
        <v>0</v>
      </c>
      <c r="N38" s="169">
        <v>1229.8319587314884</v>
      </c>
      <c r="O38" s="169">
        <v>776.3215768168501</v>
      </c>
      <c r="P38" s="169">
        <v>2863.9331259209375</v>
      </c>
      <c r="Q38" s="169"/>
      <c r="R38" s="169">
        <v>16059.466702719501</v>
      </c>
      <c r="S38" s="169">
        <v>9740.8498776035958</v>
      </c>
      <c r="T38" s="169">
        <v>13247.893383840608</v>
      </c>
      <c r="U38" s="169">
        <v>13796.026570778247</v>
      </c>
      <c r="V38" s="169">
        <v>20969.484949601941</v>
      </c>
      <c r="W38" s="169">
        <v>10430.505497563167</v>
      </c>
      <c r="X38" s="179">
        <v>12398.868001966264</v>
      </c>
      <c r="Z38" s="230"/>
    </row>
    <row r="39" spans="1:48" x14ac:dyDescent="0.25">
      <c r="A39" s="68" t="s">
        <v>73</v>
      </c>
      <c r="B39" s="69">
        <v>17945.954939553281</v>
      </c>
      <c r="C39" s="69">
        <v>28259.32699340488</v>
      </c>
      <c r="D39" s="69">
        <v>17264.522087052595</v>
      </c>
      <c r="E39" s="69">
        <v>21026.699252744656</v>
      </c>
      <c r="F39" s="69">
        <v>8099.0432205564921</v>
      </c>
      <c r="G39" s="69">
        <v>13169.371767699498</v>
      </c>
      <c r="H39" s="69">
        <v>17641.97320048726</v>
      </c>
      <c r="I39" s="169"/>
      <c r="J39" s="69">
        <v>1821.8135846663934</v>
      </c>
      <c r="K39" s="69">
        <v>117.2171276737358</v>
      </c>
      <c r="L39" s="69">
        <v>0</v>
      </c>
      <c r="M39" s="69">
        <v>20.221031776925525</v>
      </c>
      <c r="N39" s="69">
        <v>253.18895842020947</v>
      </c>
      <c r="O39" s="69">
        <v>389.75024285730063</v>
      </c>
      <c r="P39" s="69">
        <v>0</v>
      </c>
      <c r="Q39" s="169"/>
      <c r="R39" s="69">
        <v>16124.141354886888</v>
      </c>
      <c r="S39" s="69">
        <v>28142.109865731145</v>
      </c>
      <c r="T39" s="69">
        <v>17264.522087052595</v>
      </c>
      <c r="U39" s="69">
        <v>21006.478220967732</v>
      </c>
      <c r="V39" s="69">
        <v>7845.8542621362822</v>
      </c>
      <c r="W39" s="69">
        <v>12779.621524842198</v>
      </c>
      <c r="X39" s="70">
        <v>17641.97320048726</v>
      </c>
      <c r="Z39" s="230"/>
    </row>
    <row r="40" spans="1:48" x14ac:dyDescent="0.25">
      <c r="A40" s="66" t="s">
        <v>74</v>
      </c>
      <c r="B40" s="169">
        <v>14696.567041708331</v>
      </c>
      <c r="C40" s="169">
        <v>24603.185977074907</v>
      </c>
      <c r="D40" s="169">
        <v>34151.986831971837</v>
      </c>
      <c r="E40" s="169">
        <v>13139.976770787433</v>
      </c>
      <c r="F40" s="169">
        <v>22714.433074627752</v>
      </c>
      <c r="G40" s="169">
        <v>16423.446534347422</v>
      </c>
      <c r="H40" s="169">
        <v>13999.723391155299</v>
      </c>
      <c r="I40" s="169"/>
      <c r="J40" s="169">
        <v>2118.1415936128278</v>
      </c>
      <c r="K40" s="169">
        <v>352.15446082238219</v>
      </c>
      <c r="L40" s="169">
        <v>473.9841131255024</v>
      </c>
      <c r="M40" s="169">
        <v>15.166734831208874</v>
      </c>
      <c r="N40" s="169">
        <v>0</v>
      </c>
      <c r="O40" s="169">
        <v>1026.9513658082503</v>
      </c>
      <c r="P40" s="169">
        <v>739.47448960923691</v>
      </c>
      <c r="Q40" s="169"/>
      <c r="R40" s="169">
        <v>12578.425448095504</v>
      </c>
      <c r="S40" s="169">
        <v>24251.031516252526</v>
      </c>
      <c r="T40" s="169">
        <v>33678.002718846335</v>
      </c>
      <c r="U40" s="169">
        <v>13124.810035956223</v>
      </c>
      <c r="V40" s="169">
        <v>22714.433074627752</v>
      </c>
      <c r="W40" s="169">
        <v>15396.495168539172</v>
      </c>
      <c r="X40" s="179">
        <v>13260.248901546063</v>
      </c>
      <c r="Z40" s="230"/>
    </row>
    <row r="41" spans="1:48" x14ac:dyDescent="0.25">
      <c r="A41" s="77" t="s">
        <v>325</v>
      </c>
      <c r="B41" s="78">
        <v>267161.44264299999</v>
      </c>
      <c r="C41" s="78">
        <v>334921.12987399992</v>
      </c>
      <c r="D41" s="78">
        <v>431086.45386803808</v>
      </c>
      <c r="E41" s="78">
        <v>357392.00000000006</v>
      </c>
      <c r="F41" s="78">
        <v>281128.32302967523</v>
      </c>
      <c r="G41" s="78">
        <v>209493.99999999994</v>
      </c>
      <c r="H41" s="78">
        <v>287445.99999999994</v>
      </c>
      <c r="I41" s="82"/>
      <c r="J41" s="78">
        <v>31321.964401084901</v>
      </c>
      <c r="K41" s="78">
        <v>32206.3843024858</v>
      </c>
      <c r="L41" s="78">
        <v>31175.611213288583</v>
      </c>
      <c r="M41" s="78">
        <v>28131.992692222044</v>
      </c>
      <c r="N41" s="78">
        <v>29735.443179298316</v>
      </c>
      <c r="O41" s="78">
        <v>20752.690709924518</v>
      </c>
      <c r="P41" s="78">
        <v>28023.766493599462</v>
      </c>
      <c r="Q41" s="82"/>
      <c r="R41" s="78">
        <v>235839.47824191509</v>
      </c>
      <c r="S41" s="78">
        <v>302714.74557151413</v>
      </c>
      <c r="T41" s="78">
        <v>399910.8426547494</v>
      </c>
      <c r="U41" s="78">
        <v>329260.007307778</v>
      </c>
      <c r="V41" s="78">
        <v>251392.87985037692</v>
      </c>
      <c r="W41" s="78">
        <v>188741.30929007547</v>
      </c>
      <c r="X41" s="187">
        <v>259422.23350640049</v>
      </c>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row>
    <row r="42" spans="1:48" x14ac:dyDescent="0.25">
      <c r="A42" s="71"/>
      <c r="B42" s="71"/>
      <c r="C42" s="71"/>
      <c r="D42" s="71"/>
      <c r="E42" s="71"/>
      <c r="F42" s="71"/>
      <c r="G42" s="71"/>
      <c r="H42" s="71"/>
      <c r="J42" s="71"/>
      <c r="K42" s="71"/>
      <c r="L42" s="71"/>
      <c r="M42" s="71"/>
      <c r="N42" s="71"/>
      <c r="O42" s="71"/>
      <c r="P42" s="71"/>
      <c r="R42" s="198"/>
      <c r="S42" s="198"/>
      <c r="T42" s="198"/>
      <c r="U42" s="198"/>
      <c r="V42" s="198"/>
      <c r="W42" s="198"/>
      <c r="X42" s="198"/>
      <c r="Z42" s="230"/>
    </row>
    <row r="43" spans="1:48" x14ac:dyDescent="0.25">
      <c r="A43" s="312" t="s">
        <v>62</v>
      </c>
      <c r="B43" s="305" t="s">
        <v>326</v>
      </c>
      <c r="C43" s="305"/>
      <c r="D43" s="305"/>
      <c r="E43" s="305"/>
      <c r="F43" s="305"/>
      <c r="G43" s="305"/>
      <c r="H43" s="305"/>
      <c r="I43" s="216"/>
      <c r="J43" s="305" t="s">
        <v>373</v>
      </c>
      <c r="K43" s="305"/>
      <c r="L43" s="305"/>
      <c r="M43" s="305"/>
      <c r="N43" s="305"/>
      <c r="O43" s="305"/>
      <c r="P43" s="305"/>
      <c r="Q43" s="216"/>
      <c r="R43" s="305" t="s">
        <v>327</v>
      </c>
      <c r="S43" s="305"/>
      <c r="T43" s="305"/>
      <c r="U43" s="305"/>
      <c r="V43" s="305"/>
      <c r="W43" s="305"/>
      <c r="X43" s="306"/>
      <c r="Z43" s="230"/>
    </row>
    <row r="44" spans="1:48" ht="14.1" customHeight="1" x14ac:dyDescent="0.25">
      <c r="A44" s="313"/>
      <c r="B44" s="307">
        <v>2018</v>
      </c>
      <c r="C44" s="307">
        <v>2019</v>
      </c>
      <c r="D44" s="307">
        <v>2020</v>
      </c>
      <c r="E44" s="307">
        <v>2021</v>
      </c>
      <c r="F44" s="307">
        <v>2022</v>
      </c>
      <c r="G44" s="307" t="s">
        <v>393</v>
      </c>
      <c r="H44" s="307" t="s">
        <v>394</v>
      </c>
      <c r="I44" s="26"/>
      <c r="J44" s="307">
        <v>2018</v>
      </c>
      <c r="K44" s="307">
        <v>2019</v>
      </c>
      <c r="L44" s="307">
        <v>2020</v>
      </c>
      <c r="M44" s="307">
        <v>2021</v>
      </c>
      <c r="N44" s="307">
        <v>2022</v>
      </c>
      <c r="O44" s="307" t="s">
        <v>393</v>
      </c>
      <c r="P44" s="307" t="s">
        <v>394</v>
      </c>
      <c r="Q44" s="26"/>
      <c r="R44" s="307">
        <v>2018</v>
      </c>
      <c r="S44" s="307">
        <v>2019</v>
      </c>
      <c r="T44" s="307">
        <v>2020</v>
      </c>
      <c r="U44" s="307">
        <v>2021</v>
      </c>
      <c r="V44" s="307">
        <v>2022</v>
      </c>
      <c r="W44" s="307" t="s">
        <v>393</v>
      </c>
      <c r="X44" s="309" t="s">
        <v>394</v>
      </c>
      <c r="Z44" s="230"/>
    </row>
    <row r="45" spans="1:48" x14ac:dyDescent="0.25">
      <c r="A45" s="314"/>
      <c r="B45" s="308"/>
      <c r="C45" s="308"/>
      <c r="D45" s="308"/>
      <c r="E45" s="308"/>
      <c r="F45" s="308"/>
      <c r="G45" s="308"/>
      <c r="H45" s="308"/>
      <c r="I45" s="46"/>
      <c r="J45" s="308"/>
      <c r="K45" s="308"/>
      <c r="L45" s="308"/>
      <c r="M45" s="308"/>
      <c r="N45" s="308"/>
      <c r="O45" s="308"/>
      <c r="P45" s="308"/>
      <c r="Q45" s="46"/>
      <c r="R45" s="308"/>
      <c r="S45" s="308"/>
      <c r="T45" s="308"/>
      <c r="U45" s="308"/>
      <c r="V45" s="316"/>
      <c r="W45" s="308"/>
      <c r="X45" s="310"/>
      <c r="Z45" s="230"/>
    </row>
    <row r="46" spans="1:48" x14ac:dyDescent="0.25">
      <c r="A46" s="68" t="s">
        <v>63</v>
      </c>
      <c r="B46" s="69">
        <v>35554.094617102142</v>
      </c>
      <c r="C46" s="69">
        <v>29014.858085957872</v>
      </c>
      <c r="D46" s="69">
        <v>55678.23667692751</v>
      </c>
      <c r="E46" s="69">
        <v>60470.194941413036</v>
      </c>
      <c r="F46" s="69">
        <v>51953.945837682797</v>
      </c>
      <c r="G46" s="69">
        <v>48758.902538057322</v>
      </c>
      <c r="H46" s="69">
        <v>52922.33631952836</v>
      </c>
      <c r="I46" s="169"/>
      <c r="J46" s="69">
        <v>23676.438660892218</v>
      </c>
      <c r="K46" s="69">
        <v>18110.188085768183</v>
      </c>
      <c r="L46" s="69">
        <v>34240.814310403468</v>
      </c>
      <c r="M46" s="69">
        <v>38533.380671537576</v>
      </c>
      <c r="N46" s="69">
        <v>28384.98514389943</v>
      </c>
      <c r="O46" s="69">
        <v>28083.789046700105</v>
      </c>
      <c r="P46" s="69">
        <v>25179.302406179562</v>
      </c>
      <c r="Q46" s="169"/>
      <c r="R46" s="69">
        <v>11877.655956209925</v>
      </c>
      <c r="S46" s="69">
        <v>10904.670000189692</v>
      </c>
      <c r="T46" s="69">
        <v>21437.422366524046</v>
      </c>
      <c r="U46" s="69">
        <v>21936.814269875456</v>
      </c>
      <c r="V46" s="181">
        <v>23568.960693783367</v>
      </c>
      <c r="W46" s="69">
        <v>20675.113491357217</v>
      </c>
      <c r="X46" s="70">
        <v>27743.033913348798</v>
      </c>
      <c r="Z46" s="230"/>
    </row>
    <row r="47" spans="1:48" x14ac:dyDescent="0.25">
      <c r="A47" s="66" t="s">
        <v>64</v>
      </c>
      <c r="B47" s="169">
        <v>55133.004659826503</v>
      </c>
      <c r="C47" s="169">
        <v>50881.676993650748</v>
      </c>
      <c r="D47" s="169">
        <v>63065.253921907926</v>
      </c>
      <c r="E47" s="169">
        <v>61319.303222488466</v>
      </c>
      <c r="F47" s="169">
        <v>45714.904752550421</v>
      </c>
      <c r="G47" s="169">
        <v>64837.162976559062</v>
      </c>
      <c r="H47" s="169">
        <v>56360.583307211673</v>
      </c>
      <c r="I47" s="169"/>
      <c r="J47" s="169">
        <v>52872.938247661463</v>
      </c>
      <c r="K47" s="169">
        <v>46934.946564627673</v>
      </c>
      <c r="L47" s="169">
        <v>56551.544985599248</v>
      </c>
      <c r="M47" s="169">
        <v>44809.472682257605</v>
      </c>
      <c r="N47" s="169">
        <v>33357.753824984051</v>
      </c>
      <c r="O47" s="169">
        <v>53374.008226321632</v>
      </c>
      <c r="P47" s="169">
        <v>43423.941161026567</v>
      </c>
      <c r="Q47" s="169"/>
      <c r="R47" s="169">
        <v>2260.0664121650384</v>
      </c>
      <c r="S47" s="169">
        <v>3946.7304290230777</v>
      </c>
      <c r="T47" s="169">
        <v>6513.7089363086789</v>
      </c>
      <c r="U47" s="169">
        <v>16509.830540230865</v>
      </c>
      <c r="V47" s="169">
        <v>12357.150927566372</v>
      </c>
      <c r="W47" s="169">
        <v>11463.154750237427</v>
      </c>
      <c r="X47" s="179">
        <v>12936.642146185108</v>
      </c>
      <c r="Z47" s="230"/>
    </row>
    <row r="48" spans="1:48" x14ac:dyDescent="0.25">
      <c r="A48" s="68" t="s">
        <v>65</v>
      </c>
      <c r="B48" s="69">
        <v>37485.24171502528</v>
      </c>
      <c r="C48" s="69">
        <v>61539.499470255745</v>
      </c>
      <c r="D48" s="69">
        <v>55671.513316731398</v>
      </c>
      <c r="E48" s="69">
        <v>45299.119041431099</v>
      </c>
      <c r="F48" s="69">
        <v>34683.602607412533</v>
      </c>
      <c r="G48" s="69">
        <v>58589.025349784708</v>
      </c>
      <c r="H48" s="69">
        <v>45975.133699168684</v>
      </c>
      <c r="I48" s="169"/>
      <c r="J48" s="69">
        <v>35592.156383647438</v>
      </c>
      <c r="K48" s="69">
        <v>59317.636413916829</v>
      </c>
      <c r="L48" s="69">
        <v>51721.118585203803</v>
      </c>
      <c r="M48" s="69">
        <v>41296.273497635135</v>
      </c>
      <c r="N48" s="69">
        <v>31952.723290929436</v>
      </c>
      <c r="O48" s="69">
        <v>58201.439053774673</v>
      </c>
      <c r="P48" s="69">
        <v>39455.769731221924</v>
      </c>
      <c r="Q48" s="169"/>
      <c r="R48" s="69">
        <v>1893.0853313778441</v>
      </c>
      <c r="S48" s="69">
        <v>2221.8630563389179</v>
      </c>
      <c r="T48" s="69">
        <v>3950.3947315275964</v>
      </c>
      <c r="U48" s="69">
        <v>4002.845543795961</v>
      </c>
      <c r="V48" s="69">
        <v>2730.8793164830954</v>
      </c>
      <c r="W48" s="69">
        <v>387.58629601003156</v>
      </c>
      <c r="X48" s="70">
        <v>6519.3639679467624</v>
      </c>
      <c r="Z48" s="230"/>
    </row>
    <row r="49" spans="1:48" x14ac:dyDescent="0.25">
      <c r="A49" s="66" t="s">
        <v>66</v>
      </c>
      <c r="B49" s="169">
        <v>6520.7419213069415</v>
      </c>
      <c r="C49" s="169">
        <v>5940.6948509153663</v>
      </c>
      <c r="D49" s="169">
        <v>3306.2745540119458</v>
      </c>
      <c r="E49" s="169">
        <v>7989.3975890471147</v>
      </c>
      <c r="F49" s="169">
        <v>9213.0351093968911</v>
      </c>
      <c r="G49" s="169">
        <v>15103.544389625529</v>
      </c>
      <c r="H49" s="169">
        <v>1692.2887820852209</v>
      </c>
      <c r="I49" s="169"/>
      <c r="J49" s="169">
        <v>6520.7419213069415</v>
      </c>
      <c r="K49" s="169">
        <v>5940.6948509153663</v>
      </c>
      <c r="L49" s="169">
        <v>3041.0583921101265</v>
      </c>
      <c r="M49" s="169">
        <v>7938.5355109810926</v>
      </c>
      <c r="N49" s="169">
        <v>8812.4014786529806</v>
      </c>
      <c r="O49" s="169">
        <v>14337.184907997531</v>
      </c>
      <c r="P49" s="169">
        <v>1315.3377405040305</v>
      </c>
      <c r="Q49" s="169"/>
      <c r="R49" s="169">
        <v>0</v>
      </c>
      <c r="S49" s="169">
        <v>0</v>
      </c>
      <c r="T49" s="169">
        <v>265.21616190181919</v>
      </c>
      <c r="U49" s="169">
        <v>50.862078066022377</v>
      </c>
      <c r="V49" s="169">
        <v>400.63363074390992</v>
      </c>
      <c r="W49" s="169">
        <v>766.359481627999</v>
      </c>
      <c r="X49" s="179">
        <v>376.95104158119028</v>
      </c>
      <c r="Z49" s="230"/>
    </row>
    <row r="50" spans="1:48" x14ac:dyDescent="0.25">
      <c r="A50" s="68" t="s">
        <v>67</v>
      </c>
      <c r="B50" s="69">
        <v>606.18799786593775</v>
      </c>
      <c r="C50" s="69">
        <v>1007.301029562778</v>
      </c>
      <c r="D50" s="69">
        <v>1642.2538885633919</v>
      </c>
      <c r="E50" s="69">
        <v>689.45218200900172</v>
      </c>
      <c r="F50" s="69">
        <v>1823.2260488434586</v>
      </c>
      <c r="G50" s="69">
        <v>6195.7462154544546</v>
      </c>
      <c r="H50" s="69">
        <v>0</v>
      </c>
      <c r="I50" s="169"/>
      <c r="J50" s="69">
        <v>606.18799786593775</v>
      </c>
      <c r="K50" s="69">
        <v>1007.301029562778</v>
      </c>
      <c r="L50" s="69">
        <v>1642.2538885633919</v>
      </c>
      <c r="M50" s="69">
        <v>689.45218200900172</v>
      </c>
      <c r="N50" s="69">
        <v>1250.0833185516879</v>
      </c>
      <c r="O50" s="69">
        <v>6112.7771178262137</v>
      </c>
      <c r="P50" s="69">
        <v>0</v>
      </c>
      <c r="Q50" s="169"/>
      <c r="R50" s="69">
        <v>0</v>
      </c>
      <c r="S50" s="69">
        <v>0</v>
      </c>
      <c r="T50" s="69">
        <v>0</v>
      </c>
      <c r="U50" s="69">
        <v>0</v>
      </c>
      <c r="V50" s="69">
        <v>573.14273029177059</v>
      </c>
      <c r="W50" s="69">
        <v>82.969097628240988</v>
      </c>
      <c r="X50" s="70">
        <v>0</v>
      </c>
      <c r="Z50" s="230"/>
    </row>
    <row r="51" spans="1:48" x14ac:dyDescent="0.25">
      <c r="A51" s="66" t="s">
        <v>68</v>
      </c>
      <c r="B51" s="169">
        <v>2191.7587789180675</v>
      </c>
      <c r="C51" s="169">
        <v>5857.912469429898</v>
      </c>
      <c r="D51" s="169">
        <v>6360.0368743430445</v>
      </c>
      <c r="E51" s="169">
        <v>6396.2936817773225</v>
      </c>
      <c r="F51" s="169">
        <v>4995.4655117449138</v>
      </c>
      <c r="G51" s="169">
        <v>9645.407113438725</v>
      </c>
      <c r="H51" s="169">
        <v>4284.6605615480039</v>
      </c>
      <c r="I51" s="169"/>
      <c r="J51" s="169">
        <v>791.86720441946829</v>
      </c>
      <c r="K51" s="169">
        <v>885.02749418232531</v>
      </c>
      <c r="L51" s="169">
        <v>1744.2223558361529</v>
      </c>
      <c r="M51" s="169">
        <v>2434.7294115676009</v>
      </c>
      <c r="N51" s="169">
        <v>3752.9409420551056</v>
      </c>
      <c r="O51" s="169">
        <v>2929.5195998638842</v>
      </c>
      <c r="P51" s="169">
        <v>3105.4960522882466</v>
      </c>
      <c r="Q51" s="169"/>
      <c r="R51" s="169">
        <v>1399.8915744985993</v>
      </c>
      <c r="S51" s="169">
        <v>4972.8849752475726</v>
      </c>
      <c r="T51" s="169">
        <v>4615.8145185068915</v>
      </c>
      <c r="U51" s="169">
        <v>3961.5642702097211</v>
      </c>
      <c r="V51" s="169">
        <v>1242.524569689808</v>
      </c>
      <c r="W51" s="169">
        <v>6715.8875135748403</v>
      </c>
      <c r="X51" s="179">
        <v>1179.1645092597571</v>
      </c>
      <c r="Z51" s="230"/>
    </row>
    <row r="52" spans="1:48" x14ac:dyDescent="0.25">
      <c r="A52" s="68" t="s">
        <v>69</v>
      </c>
      <c r="B52" s="69">
        <v>219397.26129159264</v>
      </c>
      <c r="C52" s="69">
        <v>145951.35556184471</v>
      </c>
      <c r="D52" s="69">
        <v>266725.80077607062</v>
      </c>
      <c r="E52" s="69">
        <v>370017.41405025596</v>
      </c>
      <c r="F52" s="69">
        <v>232369.05502101389</v>
      </c>
      <c r="G52" s="69">
        <v>311703.61746017192</v>
      </c>
      <c r="H52" s="69">
        <v>412695.59956212033</v>
      </c>
      <c r="I52" s="169"/>
      <c r="J52" s="69">
        <v>18387.376134571416</v>
      </c>
      <c r="K52" s="69">
        <v>10955.709659563941</v>
      </c>
      <c r="L52" s="69">
        <v>21115.406546971357</v>
      </c>
      <c r="M52" s="69">
        <v>21622.877358394766</v>
      </c>
      <c r="N52" s="69">
        <v>24936.320628349771</v>
      </c>
      <c r="O52" s="69">
        <v>20051.051489614332</v>
      </c>
      <c r="P52" s="69">
        <v>26453.676204829942</v>
      </c>
      <c r="Q52" s="169"/>
      <c r="R52" s="69">
        <v>201009.88515702123</v>
      </c>
      <c r="S52" s="69">
        <v>134995.64590228078</v>
      </c>
      <c r="T52" s="69">
        <v>245610.39422909924</v>
      </c>
      <c r="U52" s="69">
        <v>348394.53669186117</v>
      </c>
      <c r="V52" s="69">
        <v>207432.73439266413</v>
      </c>
      <c r="W52" s="69">
        <v>291652.56597055757</v>
      </c>
      <c r="X52" s="70">
        <v>386241.92335729039</v>
      </c>
      <c r="Z52" s="230"/>
    </row>
    <row r="53" spans="1:48" x14ac:dyDescent="0.25">
      <c r="A53" s="66" t="s">
        <v>70</v>
      </c>
      <c r="B53" s="169">
        <v>451610.55146182625</v>
      </c>
      <c r="C53" s="169">
        <v>501536.72988591657</v>
      </c>
      <c r="D53" s="169">
        <v>582985.62184128026</v>
      </c>
      <c r="E53" s="169">
        <v>635957.08912486432</v>
      </c>
      <c r="F53" s="169">
        <v>677087.63112746971</v>
      </c>
      <c r="G53" s="169">
        <v>681678.59055429557</v>
      </c>
      <c r="H53" s="169">
        <v>706765.58103582019</v>
      </c>
      <c r="I53" s="169"/>
      <c r="J53" s="169">
        <v>23103.164382174586</v>
      </c>
      <c r="K53" s="169">
        <v>30293.87840214758</v>
      </c>
      <c r="L53" s="169">
        <v>12466.565901925804</v>
      </c>
      <c r="M53" s="169">
        <v>34954.404979407765</v>
      </c>
      <c r="N53" s="169">
        <v>37576.761040739002</v>
      </c>
      <c r="O53" s="169">
        <v>44809.620687814866</v>
      </c>
      <c r="P53" s="169">
        <v>33173.30139637625</v>
      </c>
      <c r="Q53" s="169"/>
      <c r="R53" s="169">
        <v>428507.38707965164</v>
      </c>
      <c r="S53" s="169">
        <v>471242.85148376902</v>
      </c>
      <c r="T53" s="169">
        <v>570519.05593935447</v>
      </c>
      <c r="U53" s="169">
        <v>601002.68414545653</v>
      </c>
      <c r="V53" s="169">
        <v>639510.87008673069</v>
      </c>
      <c r="W53" s="169">
        <v>636868.96986648068</v>
      </c>
      <c r="X53" s="179">
        <v>673592.27963944396</v>
      </c>
      <c r="Z53" s="230"/>
    </row>
    <row r="54" spans="1:48" x14ac:dyDescent="0.25">
      <c r="A54" s="68" t="s">
        <v>71</v>
      </c>
      <c r="B54" s="69">
        <v>270572.25434362708</v>
      </c>
      <c r="C54" s="69">
        <v>347905.21123445028</v>
      </c>
      <c r="D54" s="69">
        <v>356800.55172409769</v>
      </c>
      <c r="E54" s="69">
        <v>248993.74032509074</v>
      </c>
      <c r="F54" s="69">
        <v>274758.33668705128</v>
      </c>
      <c r="G54" s="69">
        <v>336185.74010196701</v>
      </c>
      <c r="H54" s="69">
        <v>375562.71187284845</v>
      </c>
      <c r="I54" s="169"/>
      <c r="J54" s="69">
        <v>26685.484237920617</v>
      </c>
      <c r="K54" s="69">
        <v>38510.660646820535</v>
      </c>
      <c r="L54" s="69">
        <v>20514.160727452952</v>
      </c>
      <c r="M54" s="69">
        <v>22445.198413249025</v>
      </c>
      <c r="N54" s="69">
        <v>17868.701919422092</v>
      </c>
      <c r="O54" s="69">
        <v>27946.503342388376</v>
      </c>
      <c r="P54" s="69">
        <v>22194.533524565206</v>
      </c>
      <c r="Q54" s="169"/>
      <c r="R54" s="69">
        <v>243886.77010570647</v>
      </c>
      <c r="S54" s="69">
        <v>309394.55058762972</v>
      </c>
      <c r="T54" s="69">
        <v>336286.39099664474</v>
      </c>
      <c r="U54" s="69">
        <v>226548.54191184172</v>
      </c>
      <c r="V54" s="69">
        <v>256889.63476762918</v>
      </c>
      <c r="W54" s="69">
        <v>308239.23675957863</v>
      </c>
      <c r="X54" s="70">
        <v>353368.17834828323</v>
      </c>
      <c r="Z54" s="230"/>
    </row>
    <row r="55" spans="1:48" x14ac:dyDescent="0.25">
      <c r="A55" s="66" t="s">
        <v>72</v>
      </c>
      <c r="B55" s="169">
        <v>71045.252404557657</v>
      </c>
      <c r="C55" s="169">
        <v>81584.379079675156</v>
      </c>
      <c r="D55" s="169">
        <v>62318.257015681382</v>
      </c>
      <c r="E55" s="169">
        <v>46061.828110010109</v>
      </c>
      <c r="F55" s="169">
        <v>80879.229812895792</v>
      </c>
      <c r="G55" s="169">
        <v>43309.865409789352</v>
      </c>
      <c r="H55" s="169">
        <v>118593.90777431178</v>
      </c>
      <c r="I55" s="169"/>
      <c r="J55" s="169">
        <v>22893.262828126964</v>
      </c>
      <c r="K55" s="169">
        <v>25069.798412055461</v>
      </c>
      <c r="L55" s="169">
        <v>9263.9621616684908</v>
      </c>
      <c r="M55" s="169">
        <v>9350.1375366771517</v>
      </c>
      <c r="N55" s="169">
        <v>20332.867149980488</v>
      </c>
      <c r="O55" s="169">
        <v>8677.6300456073241</v>
      </c>
      <c r="P55" s="169">
        <v>33057.513352549686</v>
      </c>
      <c r="Q55" s="169"/>
      <c r="R55" s="169">
        <v>48151.989576430693</v>
      </c>
      <c r="S55" s="169">
        <v>56514.580667619703</v>
      </c>
      <c r="T55" s="169">
        <v>53054.294854012893</v>
      </c>
      <c r="U55" s="169">
        <v>36711.690573332955</v>
      </c>
      <c r="V55" s="169">
        <v>60546.362662915308</v>
      </c>
      <c r="W55" s="169">
        <v>34632.23536418203</v>
      </c>
      <c r="X55" s="179">
        <v>85536.394421762088</v>
      </c>
      <c r="Z55" s="230"/>
    </row>
    <row r="56" spans="1:48" x14ac:dyDescent="0.25">
      <c r="A56" s="68" t="s">
        <v>73</v>
      </c>
      <c r="B56" s="69">
        <v>17017.272646428235</v>
      </c>
      <c r="C56" s="69">
        <v>17761.047751762497</v>
      </c>
      <c r="D56" s="69">
        <v>15039.163257044007</v>
      </c>
      <c r="E56" s="69">
        <v>7531.9028939358386</v>
      </c>
      <c r="F56" s="69">
        <v>11867.729776962597</v>
      </c>
      <c r="G56" s="69">
        <v>21830.00315043527</v>
      </c>
      <c r="H56" s="69">
        <v>51463.370316610773</v>
      </c>
      <c r="I56" s="169"/>
      <c r="J56" s="69">
        <v>8463.4667302006965</v>
      </c>
      <c r="K56" s="69">
        <v>9411.757647956134</v>
      </c>
      <c r="L56" s="69">
        <v>8347.0164990345747</v>
      </c>
      <c r="M56" s="69">
        <v>5847.2757095962943</v>
      </c>
      <c r="N56" s="69">
        <v>9328.5166949598297</v>
      </c>
      <c r="O56" s="69">
        <v>7715.6335643427437</v>
      </c>
      <c r="P56" s="69">
        <v>40595.774928800434</v>
      </c>
      <c r="Q56" s="169"/>
      <c r="R56" s="69">
        <v>8553.8059162275385</v>
      </c>
      <c r="S56" s="69">
        <v>8349.290103806361</v>
      </c>
      <c r="T56" s="69">
        <v>6692.1467580094322</v>
      </c>
      <c r="U56" s="69">
        <v>1684.6271843395443</v>
      </c>
      <c r="V56" s="69">
        <v>2539.2130820027669</v>
      </c>
      <c r="W56" s="69">
        <v>14114.369586092525</v>
      </c>
      <c r="X56" s="70">
        <v>10867.595387810336</v>
      </c>
      <c r="Z56" s="230"/>
    </row>
    <row r="57" spans="1:48" x14ac:dyDescent="0.25">
      <c r="A57" s="66" t="s">
        <v>74</v>
      </c>
      <c r="B57" s="169">
        <v>25924.978931923572</v>
      </c>
      <c r="C57" s="169">
        <v>44153.448851378322</v>
      </c>
      <c r="D57" s="169">
        <v>54887.659911770868</v>
      </c>
      <c r="E57" s="169">
        <v>19577.264837677099</v>
      </c>
      <c r="F57" s="169">
        <v>39453.068839095788</v>
      </c>
      <c r="G57" s="169">
        <v>43502.39474042134</v>
      </c>
      <c r="H57" s="169">
        <v>34746.826768746694</v>
      </c>
      <c r="I57" s="169"/>
      <c r="J57" s="169">
        <v>15074.165383665704</v>
      </c>
      <c r="K57" s="169">
        <v>13684.217186970925</v>
      </c>
      <c r="L57" s="169">
        <v>24629.866418333553</v>
      </c>
      <c r="M57" s="169">
        <v>7503.8249069471685</v>
      </c>
      <c r="N57" s="169">
        <v>10618.130576331005</v>
      </c>
      <c r="O57" s="169">
        <v>12506.467541799801</v>
      </c>
      <c r="P57" s="169">
        <v>12293.969138773307</v>
      </c>
      <c r="Q57" s="169"/>
      <c r="R57" s="169">
        <v>10850.813548257865</v>
      </c>
      <c r="S57" s="169">
        <v>30469.231664407394</v>
      </c>
      <c r="T57" s="169">
        <v>30257.793493437319</v>
      </c>
      <c r="U57" s="169">
        <v>12073.439930729932</v>
      </c>
      <c r="V57" s="169">
        <v>28834.938262764783</v>
      </c>
      <c r="W57" s="169">
        <v>30995.927198621543</v>
      </c>
      <c r="X57" s="179">
        <v>22452.857629973387</v>
      </c>
      <c r="Z57" s="230"/>
    </row>
    <row r="58" spans="1:48" x14ac:dyDescent="0.25">
      <c r="A58" s="77" t="s">
        <v>328</v>
      </c>
      <c r="B58" s="78">
        <v>1193058.6007700004</v>
      </c>
      <c r="C58" s="78">
        <v>1293134.1152647999</v>
      </c>
      <c r="D58" s="78">
        <v>1524480.6237584299</v>
      </c>
      <c r="E58" s="78">
        <v>1510303</v>
      </c>
      <c r="F58" s="78">
        <v>1464799.2311321201</v>
      </c>
      <c r="G58" s="78">
        <v>1641340.0000000002</v>
      </c>
      <c r="H58" s="78">
        <v>1861063</v>
      </c>
      <c r="I58" s="82"/>
      <c r="J58" s="78">
        <v>234667.25011245342</v>
      </c>
      <c r="K58" s="78">
        <v>260121.81639448775</v>
      </c>
      <c r="L58" s="78">
        <v>245277.99077310294</v>
      </c>
      <c r="M58" s="78">
        <v>237425.56286026016</v>
      </c>
      <c r="N58" s="78">
        <v>228172.18600885486</v>
      </c>
      <c r="O58" s="78">
        <v>284745.6246240515</v>
      </c>
      <c r="P58" s="78">
        <v>280248.61563711514</v>
      </c>
      <c r="Q58" s="82"/>
      <c r="R58" s="78">
        <v>958391.35065754666</v>
      </c>
      <c r="S58" s="78">
        <v>1033012.2988703123</v>
      </c>
      <c r="T58" s="78">
        <v>1279202.6329853269</v>
      </c>
      <c r="U58" s="78">
        <v>1272877.4371397402</v>
      </c>
      <c r="V58" s="78">
        <v>1236627.0451232651</v>
      </c>
      <c r="W58" s="78">
        <v>1356594.3753759484</v>
      </c>
      <c r="X58" s="187">
        <v>1580814.384362885</v>
      </c>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row>
    <row r="59" spans="1:48" x14ac:dyDescent="0.25">
      <c r="A59" s="71"/>
      <c r="B59" s="71"/>
      <c r="C59" s="71"/>
      <c r="D59" s="71"/>
      <c r="E59" s="71"/>
      <c r="F59" s="71"/>
      <c r="G59" s="71"/>
      <c r="H59" s="71"/>
      <c r="J59" s="71"/>
      <c r="K59" s="71"/>
      <c r="L59" s="71"/>
      <c r="M59" s="71"/>
      <c r="N59" s="71"/>
      <c r="O59" s="71"/>
      <c r="P59" s="71"/>
      <c r="R59" s="198"/>
      <c r="S59" s="198"/>
      <c r="T59" s="198"/>
      <c r="U59" s="198"/>
      <c r="V59" s="198"/>
      <c r="W59" s="198"/>
      <c r="X59" s="198"/>
      <c r="Z59" s="230"/>
    </row>
    <row r="60" spans="1:48" x14ac:dyDescent="0.25">
      <c r="A60" s="312" t="s">
        <v>62</v>
      </c>
      <c r="B60" s="305" t="s">
        <v>330</v>
      </c>
      <c r="C60" s="305"/>
      <c r="D60" s="305"/>
      <c r="E60" s="305"/>
      <c r="F60" s="305"/>
      <c r="G60" s="305"/>
      <c r="H60" s="305"/>
      <c r="I60" s="216"/>
      <c r="J60" s="305" t="s">
        <v>331</v>
      </c>
      <c r="K60" s="305"/>
      <c r="L60" s="305"/>
      <c r="M60" s="305"/>
      <c r="N60" s="305"/>
      <c r="O60" s="305"/>
      <c r="P60" s="305"/>
      <c r="Q60" s="216"/>
      <c r="R60" s="305" t="s">
        <v>332</v>
      </c>
      <c r="S60" s="305"/>
      <c r="T60" s="305"/>
      <c r="U60" s="305"/>
      <c r="V60" s="305"/>
      <c r="W60" s="305"/>
      <c r="X60" s="306"/>
      <c r="Z60" s="230"/>
    </row>
    <row r="61" spans="1:48" ht="14.1" customHeight="1" x14ac:dyDescent="0.25">
      <c r="A61" s="313"/>
      <c r="B61" s="307">
        <v>2018</v>
      </c>
      <c r="C61" s="307">
        <v>2019</v>
      </c>
      <c r="D61" s="307">
        <v>2020</v>
      </c>
      <c r="E61" s="307">
        <v>2021</v>
      </c>
      <c r="F61" s="307">
        <v>2022</v>
      </c>
      <c r="G61" s="307" t="s">
        <v>393</v>
      </c>
      <c r="H61" s="307" t="s">
        <v>394</v>
      </c>
      <c r="I61" s="26"/>
      <c r="J61" s="307">
        <v>2018</v>
      </c>
      <c r="K61" s="307">
        <v>2019</v>
      </c>
      <c r="L61" s="307">
        <v>2020</v>
      </c>
      <c r="M61" s="307">
        <v>2021</v>
      </c>
      <c r="N61" s="307">
        <v>2022</v>
      </c>
      <c r="O61" s="307" t="s">
        <v>393</v>
      </c>
      <c r="P61" s="307" t="s">
        <v>394</v>
      </c>
      <c r="Q61" s="26"/>
      <c r="R61" s="307">
        <v>2018</v>
      </c>
      <c r="S61" s="307">
        <v>2019</v>
      </c>
      <c r="T61" s="307">
        <v>2020</v>
      </c>
      <c r="U61" s="307">
        <v>2021</v>
      </c>
      <c r="V61" s="307">
        <v>2022</v>
      </c>
      <c r="W61" s="307" t="s">
        <v>393</v>
      </c>
      <c r="X61" s="309" t="s">
        <v>394</v>
      </c>
      <c r="Z61" s="230"/>
    </row>
    <row r="62" spans="1:48" x14ac:dyDescent="0.25">
      <c r="A62" s="314"/>
      <c r="B62" s="308"/>
      <c r="C62" s="308"/>
      <c r="D62" s="308"/>
      <c r="E62" s="308"/>
      <c r="F62" s="308"/>
      <c r="G62" s="308"/>
      <c r="H62" s="308"/>
      <c r="I62" s="46"/>
      <c r="J62" s="308"/>
      <c r="K62" s="308"/>
      <c r="L62" s="308"/>
      <c r="M62" s="308"/>
      <c r="N62" s="308"/>
      <c r="O62" s="308"/>
      <c r="P62" s="308"/>
      <c r="Q62" s="46"/>
      <c r="R62" s="308"/>
      <c r="S62" s="308"/>
      <c r="T62" s="308"/>
      <c r="U62" s="308"/>
      <c r="V62" s="316"/>
      <c r="W62" s="308"/>
      <c r="X62" s="310"/>
      <c r="Z62" s="230"/>
    </row>
    <row r="63" spans="1:48" x14ac:dyDescent="0.25">
      <c r="A63" s="68" t="s">
        <v>63</v>
      </c>
      <c r="B63" s="69">
        <v>14606.56141278137</v>
      </c>
      <c r="C63" s="69">
        <v>24513.753460620876</v>
      </c>
      <c r="D63" s="69">
        <v>33183.27156778732</v>
      </c>
      <c r="E63" s="69">
        <v>17846.002003622263</v>
      </c>
      <c r="F63" s="69">
        <v>8544.7914651047631</v>
      </c>
      <c r="G63" s="69">
        <v>30007.459620215948</v>
      </c>
      <c r="H63" s="69">
        <v>15738.872591755005</v>
      </c>
      <c r="I63" s="169"/>
      <c r="J63" s="69">
        <v>12728.834532805835</v>
      </c>
      <c r="K63" s="69">
        <v>23856.626298979834</v>
      </c>
      <c r="L63" s="69">
        <v>33183.27156778732</v>
      </c>
      <c r="M63" s="69">
        <v>16601.622196960197</v>
      </c>
      <c r="N63" s="69">
        <v>8424.931993622773</v>
      </c>
      <c r="O63" s="69">
        <v>26453.84871674297</v>
      </c>
      <c r="P63" s="69">
        <v>15469.767068729243</v>
      </c>
      <c r="Q63" s="169"/>
      <c r="R63" s="69">
        <v>1877.7268799755345</v>
      </c>
      <c r="S63" s="69">
        <v>657.12716164104245</v>
      </c>
      <c r="T63" s="69">
        <v>0</v>
      </c>
      <c r="U63" s="69">
        <v>1244.3798066620652</v>
      </c>
      <c r="V63" s="181">
        <v>119.85947148199095</v>
      </c>
      <c r="W63" s="69">
        <v>3553.6109034729789</v>
      </c>
      <c r="X63" s="70">
        <v>269.10552302576292</v>
      </c>
      <c r="Z63" s="230"/>
    </row>
    <row r="64" spans="1:48" x14ac:dyDescent="0.25">
      <c r="A64" s="66" t="s">
        <v>64</v>
      </c>
      <c r="B64" s="169">
        <v>22070.714331280873</v>
      </c>
      <c r="C64" s="169">
        <v>12475.840032137117</v>
      </c>
      <c r="D64" s="169">
        <v>27178.094425723968</v>
      </c>
      <c r="E64" s="169">
        <v>38787.604099537821</v>
      </c>
      <c r="F64" s="169">
        <v>16537.240112571904</v>
      </c>
      <c r="G64" s="169">
        <v>17532.927646727134</v>
      </c>
      <c r="H64" s="169">
        <v>23731.94631775995</v>
      </c>
      <c r="I64" s="169"/>
      <c r="J64" s="169">
        <v>21881.06197773484</v>
      </c>
      <c r="K64" s="169">
        <v>12466.584720001329</v>
      </c>
      <c r="L64" s="169">
        <v>25801.963568030562</v>
      </c>
      <c r="M64" s="169">
        <v>37371.17935748498</v>
      </c>
      <c r="N64" s="169">
        <v>15917.101419347464</v>
      </c>
      <c r="O64" s="169">
        <v>16794.637906525419</v>
      </c>
      <c r="P64" s="169">
        <v>23190.108076173383</v>
      </c>
      <c r="Q64" s="169"/>
      <c r="R64" s="169">
        <v>189.65235354603192</v>
      </c>
      <c r="S64" s="169">
        <v>9.2553121357893282</v>
      </c>
      <c r="T64" s="169">
        <v>1376.1308576934059</v>
      </c>
      <c r="U64" s="169">
        <v>1416.4247420528432</v>
      </c>
      <c r="V64" s="169">
        <v>620.13869322443963</v>
      </c>
      <c r="W64" s="169">
        <v>738.28974020171518</v>
      </c>
      <c r="X64" s="179">
        <v>541.83824158656876</v>
      </c>
      <c r="Z64" s="230"/>
    </row>
    <row r="65" spans="1:48" x14ac:dyDescent="0.25">
      <c r="A65" s="68" t="s">
        <v>65</v>
      </c>
      <c r="B65" s="69">
        <v>10504.087864729539</v>
      </c>
      <c r="C65" s="69">
        <v>5986.992620984237</v>
      </c>
      <c r="D65" s="69">
        <v>7135.1918541602172</v>
      </c>
      <c r="E65" s="69">
        <v>20140.183773118024</v>
      </c>
      <c r="F65" s="69">
        <v>2753.751140735646</v>
      </c>
      <c r="G65" s="69">
        <v>6054.6637993148397</v>
      </c>
      <c r="H65" s="69">
        <v>18002.176423611694</v>
      </c>
      <c r="I65" s="169"/>
      <c r="J65" s="69">
        <v>10504.087864729539</v>
      </c>
      <c r="K65" s="69">
        <v>5986.992620984237</v>
      </c>
      <c r="L65" s="69">
        <v>7135.1918541602172</v>
      </c>
      <c r="M65" s="69">
        <v>19668.827785746031</v>
      </c>
      <c r="N65" s="69">
        <v>2627.0950600006026</v>
      </c>
      <c r="O65" s="69">
        <v>5986.762543196739</v>
      </c>
      <c r="P65" s="69">
        <v>17589.547954972189</v>
      </c>
      <c r="Q65" s="169"/>
      <c r="R65" s="69">
        <v>0</v>
      </c>
      <c r="S65" s="69">
        <v>0</v>
      </c>
      <c r="T65" s="69">
        <v>0</v>
      </c>
      <c r="U65" s="69">
        <v>471.35598737199439</v>
      </c>
      <c r="V65" s="69">
        <v>126.65608073504315</v>
      </c>
      <c r="W65" s="69">
        <v>67.901256118100548</v>
      </c>
      <c r="X65" s="70">
        <v>412.62846863950313</v>
      </c>
      <c r="Z65" s="230"/>
    </row>
    <row r="66" spans="1:48" x14ac:dyDescent="0.25">
      <c r="A66" s="66" t="s">
        <v>66</v>
      </c>
      <c r="B66" s="169">
        <v>9552.8515203796924</v>
      </c>
      <c r="C66" s="169">
        <v>2663.2208588925864</v>
      </c>
      <c r="D66" s="169">
        <v>5975.3741816825377</v>
      </c>
      <c r="E66" s="169">
        <v>3337.9540217984309</v>
      </c>
      <c r="F66" s="169">
        <v>0</v>
      </c>
      <c r="G66" s="169">
        <v>3032.4123540871137</v>
      </c>
      <c r="H66" s="169">
        <v>2328.2839242340533</v>
      </c>
      <c r="I66" s="169"/>
      <c r="J66" s="169">
        <v>8839.0000616324287</v>
      </c>
      <c r="K66" s="169">
        <v>2663.2208588925864</v>
      </c>
      <c r="L66" s="169">
        <v>5975.3741816825377</v>
      </c>
      <c r="M66" s="169">
        <v>3337.9540217984309</v>
      </c>
      <c r="N66" s="169">
        <v>0</v>
      </c>
      <c r="O66" s="169">
        <v>3032.4123540871137</v>
      </c>
      <c r="P66" s="169">
        <v>2328.2839242340533</v>
      </c>
      <c r="Q66" s="169"/>
      <c r="R66" s="169">
        <v>713.85145874726402</v>
      </c>
      <c r="S66" s="169">
        <v>0</v>
      </c>
      <c r="T66" s="169">
        <v>0</v>
      </c>
      <c r="U66" s="169">
        <v>0</v>
      </c>
      <c r="V66" s="169">
        <v>0</v>
      </c>
      <c r="W66" s="169">
        <v>0</v>
      </c>
      <c r="X66" s="179">
        <v>0</v>
      </c>
      <c r="Z66" s="230"/>
    </row>
    <row r="67" spans="1:48" x14ac:dyDescent="0.25">
      <c r="A67" s="68" t="s">
        <v>67</v>
      </c>
      <c r="B67" s="69">
        <v>2651.1518098683678</v>
      </c>
      <c r="C67" s="69">
        <v>183.71477511979629</v>
      </c>
      <c r="D67" s="69">
        <v>245.96008253292075</v>
      </c>
      <c r="E67" s="69">
        <v>784.87139985116846</v>
      </c>
      <c r="F67" s="69">
        <v>0</v>
      </c>
      <c r="G67" s="69">
        <v>5500.9372386589348</v>
      </c>
      <c r="H67" s="69">
        <v>8769.3481903532884</v>
      </c>
      <c r="I67" s="169"/>
      <c r="J67" s="69">
        <v>2651.1518098683678</v>
      </c>
      <c r="K67" s="69">
        <v>183.71477511979629</v>
      </c>
      <c r="L67" s="69">
        <v>245.96008253292075</v>
      </c>
      <c r="M67" s="69">
        <v>784.87139985116846</v>
      </c>
      <c r="N67" s="69">
        <v>0</v>
      </c>
      <c r="O67" s="69">
        <v>5500.9372386589348</v>
      </c>
      <c r="P67" s="69">
        <v>8769.3481903532884</v>
      </c>
      <c r="Q67" s="169"/>
      <c r="R67" s="69">
        <v>0</v>
      </c>
      <c r="S67" s="69">
        <v>0</v>
      </c>
      <c r="T67" s="69">
        <v>0</v>
      </c>
      <c r="U67" s="69">
        <v>0</v>
      </c>
      <c r="V67" s="69">
        <v>0</v>
      </c>
      <c r="W67" s="69">
        <v>0</v>
      </c>
      <c r="X67" s="70">
        <v>0</v>
      </c>
      <c r="Z67" s="230"/>
    </row>
    <row r="68" spans="1:48" x14ac:dyDescent="0.25">
      <c r="A68" s="66" t="s">
        <v>68</v>
      </c>
      <c r="B68" s="169">
        <v>3791.6724409646349</v>
      </c>
      <c r="C68" s="169">
        <v>39.804867942622529</v>
      </c>
      <c r="D68" s="169">
        <v>1904.8414260626475</v>
      </c>
      <c r="E68" s="169">
        <v>305.15131898666647</v>
      </c>
      <c r="F68" s="169">
        <v>0</v>
      </c>
      <c r="G68" s="169">
        <v>1332.3799827346713</v>
      </c>
      <c r="H68" s="169">
        <v>661.24421798458172</v>
      </c>
      <c r="I68" s="169"/>
      <c r="J68" s="169">
        <v>3791.6724409646349</v>
      </c>
      <c r="K68" s="169">
        <v>39.804867942622529</v>
      </c>
      <c r="L68" s="169">
        <v>1904.8414260626475</v>
      </c>
      <c r="M68" s="169">
        <v>169.53222236785243</v>
      </c>
      <c r="N68" s="169">
        <v>0</v>
      </c>
      <c r="O68" s="169">
        <v>1332.3799827346713</v>
      </c>
      <c r="P68" s="169">
        <v>661.24421798458172</v>
      </c>
      <c r="Q68" s="169"/>
      <c r="R68" s="169">
        <v>0</v>
      </c>
      <c r="S68" s="169">
        <v>0</v>
      </c>
      <c r="T68" s="169">
        <v>0</v>
      </c>
      <c r="U68" s="169">
        <v>135.61909661881404</v>
      </c>
      <c r="V68" s="169">
        <v>0</v>
      </c>
      <c r="W68" s="169">
        <v>0</v>
      </c>
      <c r="X68" s="179">
        <v>0</v>
      </c>
      <c r="Z68" s="230"/>
    </row>
    <row r="69" spans="1:48" x14ac:dyDescent="0.25">
      <c r="A69" s="68" t="s">
        <v>69</v>
      </c>
      <c r="B69" s="69">
        <v>11482.512650170862</v>
      </c>
      <c r="C69" s="69">
        <v>13212.056788359714</v>
      </c>
      <c r="D69" s="69">
        <v>2897.7352712669181</v>
      </c>
      <c r="E69" s="69">
        <v>3097.8623335897937</v>
      </c>
      <c r="F69" s="69">
        <v>279.60496353221657</v>
      </c>
      <c r="G69" s="69">
        <v>6355.3709598854211</v>
      </c>
      <c r="H69" s="69">
        <v>3264.1278324040914</v>
      </c>
      <c r="I69" s="169"/>
      <c r="J69" s="69">
        <v>9851.155878772528</v>
      </c>
      <c r="K69" s="69">
        <v>12509.356925727381</v>
      </c>
      <c r="L69" s="69">
        <v>2384.8466574573163</v>
      </c>
      <c r="M69" s="69">
        <v>2842.6120182563718</v>
      </c>
      <c r="N69" s="69">
        <v>279.60496353221657</v>
      </c>
      <c r="O69" s="69">
        <v>6251.7613185705268</v>
      </c>
      <c r="P69" s="69">
        <v>2766.8673738348425</v>
      </c>
      <c r="Q69" s="169"/>
      <c r="R69" s="69">
        <v>1631.3567713983346</v>
      </c>
      <c r="S69" s="69">
        <v>702.69986263233307</v>
      </c>
      <c r="T69" s="69">
        <v>512.88861380960191</v>
      </c>
      <c r="U69" s="69">
        <v>255.25031533342198</v>
      </c>
      <c r="V69" s="69">
        <v>0</v>
      </c>
      <c r="W69" s="69">
        <v>103.60964131489476</v>
      </c>
      <c r="X69" s="70">
        <v>497.26045856924873</v>
      </c>
      <c r="Z69" s="230"/>
    </row>
    <row r="70" spans="1:48" x14ac:dyDescent="0.25">
      <c r="A70" s="66" t="s">
        <v>70</v>
      </c>
      <c r="B70" s="169">
        <v>30614.704769329986</v>
      </c>
      <c r="C70" s="169">
        <v>21577.263006020115</v>
      </c>
      <c r="D70" s="169">
        <v>12629.769512158193</v>
      </c>
      <c r="E70" s="169">
        <v>28494.493024917854</v>
      </c>
      <c r="F70" s="169">
        <v>10058.632527064439</v>
      </c>
      <c r="G70" s="169">
        <v>27547.890757952398</v>
      </c>
      <c r="H70" s="169">
        <v>8991.3339389452358</v>
      </c>
      <c r="I70" s="169"/>
      <c r="J70" s="169">
        <v>29068.443055448883</v>
      </c>
      <c r="K70" s="169">
        <v>18985.29149989257</v>
      </c>
      <c r="L70" s="169">
        <v>11628.405782556327</v>
      </c>
      <c r="M70" s="169">
        <v>27610.184725989686</v>
      </c>
      <c r="N70" s="169">
        <v>9672.3202177221665</v>
      </c>
      <c r="O70" s="169">
        <v>27317.568439276711</v>
      </c>
      <c r="P70" s="169">
        <v>8890.4799771626076</v>
      </c>
      <c r="Q70" s="169"/>
      <c r="R70" s="169">
        <v>1546.2617138811038</v>
      </c>
      <c r="S70" s="169">
        <v>2591.9715061275451</v>
      </c>
      <c r="T70" s="169">
        <v>1001.3637296018668</v>
      </c>
      <c r="U70" s="169">
        <v>884.30829892816894</v>
      </c>
      <c r="V70" s="169">
        <v>386.31230934227312</v>
      </c>
      <c r="W70" s="169">
        <v>230.32231867568771</v>
      </c>
      <c r="X70" s="179">
        <v>100.85396178262828</v>
      </c>
      <c r="Z70" s="230"/>
    </row>
    <row r="71" spans="1:48" x14ac:dyDescent="0.25">
      <c r="A71" s="68" t="s">
        <v>71</v>
      </c>
      <c r="B71" s="69">
        <v>18673.618119457988</v>
      </c>
      <c r="C71" s="69">
        <v>21206.293309538669</v>
      </c>
      <c r="D71" s="69">
        <v>48074.664396700515</v>
      </c>
      <c r="E71" s="69">
        <v>37592.575609806452</v>
      </c>
      <c r="F71" s="69">
        <v>24256.194403244794</v>
      </c>
      <c r="G71" s="69">
        <v>38124.100284678367</v>
      </c>
      <c r="H71" s="69">
        <v>35339.346987553807</v>
      </c>
      <c r="I71" s="169"/>
      <c r="J71" s="69">
        <v>18659.211507011503</v>
      </c>
      <c r="K71" s="69">
        <v>21080.167693168762</v>
      </c>
      <c r="L71" s="69">
        <v>43933.550439940409</v>
      </c>
      <c r="M71" s="69">
        <v>35125.91026477109</v>
      </c>
      <c r="N71" s="69">
        <v>23488.175480461694</v>
      </c>
      <c r="O71" s="69">
        <v>36730.378641236166</v>
      </c>
      <c r="P71" s="69">
        <v>34438.670681854048</v>
      </c>
      <c r="Q71" s="169"/>
      <c r="R71" s="69">
        <v>14.406612446483775</v>
      </c>
      <c r="S71" s="69">
        <v>126.12561636990593</v>
      </c>
      <c r="T71" s="69">
        <v>4141.1139567601067</v>
      </c>
      <c r="U71" s="69">
        <v>2466.6653450353629</v>
      </c>
      <c r="V71" s="69">
        <v>768.01892278310027</v>
      </c>
      <c r="W71" s="69">
        <v>1393.7216434421994</v>
      </c>
      <c r="X71" s="70">
        <v>900.67630569976188</v>
      </c>
      <c r="Z71" s="230"/>
    </row>
    <row r="72" spans="1:48" x14ac:dyDescent="0.25">
      <c r="A72" s="66" t="s">
        <v>72</v>
      </c>
      <c r="B72" s="169">
        <v>6271.9412672423514</v>
      </c>
      <c r="C72" s="169">
        <v>4898.2796742661303</v>
      </c>
      <c r="D72" s="169">
        <v>6943.868654740485</v>
      </c>
      <c r="E72" s="169">
        <v>13636.642783915178</v>
      </c>
      <c r="F72" s="169">
        <v>7904.7640537582583</v>
      </c>
      <c r="G72" s="169">
        <v>9378.2860676467317</v>
      </c>
      <c r="H72" s="169">
        <v>14691.393036513593</v>
      </c>
      <c r="I72" s="169"/>
      <c r="J72" s="169">
        <v>6271.9412672423514</v>
      </c>
      <c r="K72" s="169">
        <v>4898.2796742661303</v>
      </c>
      <c r="L72" s="169">
        <v>6943.868654740485</v>
      </c>
      <c r="M72" s="169">
        <v>12675.894079736727</v>
      </c>
      <c r="N72" s="169">
        <v>7904.7640537582583</v>
      </c>
      <c r="O72" s="169">
        <v>8398.9542846304412</v>
      </c>
      <c r="P72" s="169">
        <v>13546.549289338089</v>
      </c>
      <c r="Q72" s="169"/>
      <c r="R72" s="169">
        <v>0</v>
      </c>
      <c r="S72" s="169">
        <v>0</v>
      </c>
      <c r="T72" s="169">
        <v>0</v>
      </c>
      <c r="U72" s="169">
        <v>960.74870417845136</v>
      </c>
      <c r="V72" s="169">
        <v>0</v>
      </c>
      <c r="W72" s="169">
        <v>979.33178301629027</v>
      </c>
      <c r="X72" s="179">
        <v>1144.8437471755049</v>
      </c>
      <c r="Z72" s="230"/>
    </row>
    <row r="73" spans="1:48" x14ac:dyDescent="0.25">
      <c r="A73" s="68" t="s">
        <v>73</v>
      </c>
      <c r="B73" s="69">
        <v>2555.8779155460902</v>
      </c>
      <c r="C73" s="69">
        <v>384.08442922746889</v>
      </c>
      <c r="D73" s="69">
        <v>2684.5498763252613</v>
      </c>
      <c r="E73" s="69">
        <v>0</v>
      </c>
      <c r="F73" s="69">
        <v>8273.3809172322981</v>
      </c>
      <c r="G73" s="69">
        <v>843.75504518271407</v>
      </c>
      <c r="H73" s="69">
        <v>2143.7249146339582</v>
      </c>
      <c r="I73" s="169"/>
      <c r="J73" s="69">
        <v>2555.8779155460902</v>
      </c>
      <c r="K73" s="69">
        <v>384.08442922746889</v>
      </c>
      <c r="L73" s="69">
        <v>2684.5498763252613</v>
      </c>
      <c r="M73" s="69">
        <v>0</v>
      </c>
      <c r="N73" s="69">
        <v>8273.3809172322981</v>
      </c>
      <c r="O73" s="69">
        <v>843.75504518271407</v>
      </c>
      <c r="P73" s="69">
        <v>2143.7249146339582</v>
      </c>
      <c r="Q73" s="169"/>
      <c r="R73" s="69">
        <v>0</v>
      </c>
      <c r="S73" s="69">
        <v>0</v>
      </c>
      <c r="T73" s="69">
        <v>0</v>
      </c>
      <c r="U73" s="69">
        <v>0</v>
      </c>
      <c r="V73" s="69">
        <v>0</v>
      </c>
      <c r="W73" s="69">
        <v>0</v>
      </c>
      <c r="X73" s="70">
        <v>0</v>
      </c>
      <c r="Z73" s="230"/>
    </row>
    <row r="74" spans="1:48" x14ac:dyDescent="0.25">
      <c r="A74" s="66" t="s">
        <v>74</v>
      </c>
      <c r="B74" s="169">
        <v>11191.723648248211</v>
      </c>
      <c r="C74" s="169">
        <v>4889.0056668906554</v>
      </c>
      <c r="D74" s="169">
        <v>1096.1689647600126</v>
      </c>
      <c r="E74" s="169">
        <v>664.65963085632745</v>
      </c>
      <c r="F74" s="169">
        <v>10154.663416755669</v>
      </c>
      <c r="G74" s="169">
        <v>1240.816242915756</v>
      </c>
      <c r="H74" s="169">
        <v>3081.2016242507293</v>
      </c>
      <c r="I74" s="169"/>
      <c r="J74" s="169">
        <v>10566.695049440812</v>
      </c>
      <c r="K74" s="169">
        <v>4889.0056668906554</v>
      </c>
      <c r="L74" s="169">
        <v>758.44963432446582</v>
      </c>
      <c r="M74" s="169">
        <v>664.65963085632745</v>
      </c>
      <c r="N74" s="169">
        <v>9117.9685290146226</v>
      </c>
      <c r="O74" s="169">
        <v>1240.816242915756</v>
      </c>
      <c r="P74" s="169">
        <v>3081.2016242507293</v>
      </c>
      <c r="Q74" s="169"/>
      <c r="R74" s="169">
        <v>625.02859880739982</v>
      </c>
      <c r="S74" s="169">
        <v>0</v>
      </c>
      <c r="T74" s="169">
        <v>337.71933043554679</v>
      </c>
      <c r="U74" s="169">
        <v>0</v>
      </c>
      <c r="V74" s="169">
        <v>1036.6948877410468</v>
      </c>
      <c r="W74" s="169">
        <v>0</v>
      </c>
      <c r="X74" s="179">
        <v>0</v>
      </c>
      <c r="Z74" s="230"/>
    </row>
    <row r="75" spans="1:48" x14ac:dyDescent="0.25">
      <c r="A75" s="77" t="s">
        <v>329</v>
      </c>
      <c r="B75" s="78">
        <v>143967.41774999996</v>
      </c>
      <c r="C75" s="78">
        <v>112030.30949</v>
      </c>
      <c r="D75" s="78">
        <v>149949.49021390098</v>
      </c>
      <c r="E75" s="78">
        <v>164688</v>
      </c>
      <c r="F75" s="78">
        <v>88763.022999999986</v>
      </c>
      <c r="G75" s="78">
        <v>146951.00000000003</v>
      </c>
      <c r="H75" s="78">
        <v>136743</v>
      </c>
      <c r="I75" s="82"/>
      <c r="J75" s="78">
        <v>137369.1333611978</v>
      </c>
      <c r="K75" s="78">
        <v>107943.13003109339</v>
      </c>
      <c r="L75" s="78">
        <v>142580.27372560048</v>
      </c>
      <c r="M75" s="78">
        <v>156853.24770381887</v>
      </c>
      <c r="N75" s="78">
        <v>85705.34263469209</v>
      </c>
      <c r="O75" s="78">
        <v>139884.21271375817</v>
      </c>
      <c r="P75" s="78">
        <v>132875.79329352104</v>
      </c>
      <c r="Q75" s="82"/>
      <c r="R75" s="78">
        <v>6598.2843888021525</v>
      </c>
      <c r="S75" s="78">
        <v>4087.1794589066158</v>
      </c>
      <c r="T75" s="78">
        <v>7369.2164883005289</v>
      </c>
      <c r="U75" s="78">
        <v>7834.7522961811228</v>
      </c>
      <c r="V75" s="78">
        <v>3057.6803653078937</v>
      </c>
      <c r="W75" s="78">
        <v>7066.7872862418662</v>
      </c>
      <c r="X75" s="187">
        <v>3867.206706478979</v>
      </c>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row>
    <row r="76" spans="1:48" x14ac:dyDescent="0.25">
      <c r="B76" s="74"/>
      <c r="C76" s="74"/>
      <c r="D76" s="74"/>
      <c r="E76" s="74"/>
      <c r="F76" s="74"/>
      <c r="G76" s="74"/>
      <c r="H76" s="74"/>
      <c r="J76" s="74"/>
      <c r="K76" s="74"/>
      <c r="L76" s="74"/>
      <c r="M76" s="74"/>
      <c r="N76" s="74"/>
      <c r="O76" s="74"/>
      <c r="P76" s="74"/>
      <c r="R76" s="198"/>
      <c r="S76" s="198"/>
      <c r="T76" s="198"/>
      <c r="U76" s="198"/>
      <c r="V76" s="198"/>
      <c r="W76" s="198"/>
      <c r="X76" s="198"/>
      <c r="Z76" s="230"/>
    </row>
    <row r="77" spans="1:48" x14ac:dyDescent="0.25">
      <c r="A77" s="312" t="s">
        <v>62</v>
      </c>
      <c r="B77" s="305" t="s">
        <v>333</v>
      </c>
      <c r="C77" s="305"/>
      <c r="D77" s="305"/>
      <c r="E77" s="305"/>
      <c r="F77" s="305"/>
      <c r="G77" s="305"/>
      <c r="H77" s="305"/>
      <c r="I77" s="216"/>
      <c r="J77" s="305" t="s">
        <v>334</v>
      </c>
      <c r="K77" s="305"/>
      <c r="L77" s="305"/>
      <c r="M77" s="305"/>
      <c r="N77" s="305"/>
      <c r="O77" s="305"/>
      <c r="P77" s="305"/>
      <c r="Q77" s="216"/>
      <c r="R77" s="305" t="s">
        <v>335</v>
      </c>
      <c r="S77" s="305"/>
      <c r="T77" s="305"/>
      <c r="U77" s="305"/>
      <c r="V77" s="305"/>
      <c r="W77" s="305"/>
      <c r="X77" s="306"/>
      <c r="Z77" s="230"/>
    </row>
    <row r="78" spans="1:48" ht="14.1" customHeight="1" x14ac:dyDescent="0.25">
      <c r="A78" s="313"/>
      <c r="B78" s="307">
        <v>2018</v>
      </c>
      <c r="C78" s="307">
        <v>2019</v>
      </c>
      <c r="D78" s="307">
        <v>2020</v>
      </c>
      <c r="E78" s="307">
        <v>2021</v>
      </c>
      <c r="F78" s="307">
        <v>2022</v>
      </c>
      <c r="G78" s="307" t="s">
        <v>393</v>
      </c>
      <c r="H78" s="307" t="s">
        <v>394</v>
      </c>
      <c r="I78" s="26"/>
      <c r="J78" s="307">
        <v>2018</v>
      </c>
      <c r="K78" s="307">
        <v>2019</v>
      </c>
      <c r="L78" s="307">
        <v>2020</v>
      </c>
      <c r="M78" s="307">
        <v>2021</v>
      </c>
      <c r="N78" s="307">
        <v>2022</v>
      </c>
      <c r="O78" s="307" t="s">
        <v>393</v>
      </c>
      <c r="P78" s="307" t="s">
        <v>394</v>
      </c>
      <c r="Q78" s="26"/>
      <c r="R78" s="307">
        <v>2018</v>
      </c>
      <c r="S78" s="307">
        <v>2019</v>
      </c>
      <c r="T78" s="307">
        <v>2020</v>
      </c>
      <c r="U78" s="307">
        <v>2021</v>
      </c>
      <c r="V78" s="307">
        <v>2022</v>
      </c>
      <c r="W78" s="307" t="s">
        <v>393</v>
      </c>
      <c r="X78" s="309" t="s">
        <v>394</v>
      </c>
      <c r="Z78" s="230"/>
    </row>
    <row r="79" spans="1:48" x14ac:dyDescent="0.25">
      <c r="A79" s="314"/>
      <c r="B79" s="308"/>
      <c r="C79" s="308"/>
      <c r="D79" s="308"/>
      <c r="E79" s="308"/>
      <c r="F79" s="308"/>
      <c r="G79" s="308"/>
      <c r="H79" s="308"/>
      <c r="I79" s="46"/>
      <c r="J79" s="308"/>
      <c r="K79" s="308"/>
      <c r="L79" s="308"/>
      <c r="M79" s="308"/>
      <c r="N79" s="308"/>
      <c r="O79" s="308"/>
      <c r="P79" s="308"/>
      <c r="Q79" s="46"/>
      <c r="R79" s="308"/>
      <c r="S79" s="308"/>
      <c r="T79" s="308"/>
      <c r="U79" s="308"/>
      <c r="V79" s="308"/>
      <c r="W79" s="308"/>
      <c r="X79" s="310"/>
      <c r="Z79" s="230"/>
    </row>
    <row r="80" spans="1:48" x14ac:dyDescent="0.25">
      <c r="A80" s="68" t="s">
        <v>63</v>
      </c>
      <c r="B80" s="69">
        <v>19110.608739423598</v>
      </c>
      <c r="C80" s="69">
        <v>20425.657568376093</v>
      </c>
      <c r="D80" s="69">
        <v>22218.528480954497</v>
      </c>
      <c r="E80" s="69">
        <v>26025.451239454695</v>
      </c>
      <c r="F80" s="69">
        <v>20703.127044545734</v>
      </c>
      <c r="G80" s="69">
        <v>22842.657687498595</v>
      </c>
      <c r="H80" s="69">
        <v>17095.303268518906</v>
      </c>
      <c r="I80" s="169"/>
      <c r="J80" s="69">
        <v>17989.597137222514</v>
      </c>
      <c r="K80" s="69">
        <v>20354.330107173519</v>
      </c>
      <c r="L80" s="69">
        <v>22096.242251562915</v>
      </c>
      <c r="M80" s="69">
        <v>23718.975157476292</v>
      </c>
      <c r="N80" s="69">
        <v>20269.508786000915</v>
      </c>
      <c r="O80" s="69">
        <v>19548.633773109581</v>
      </c>
      <c r="P80" s="69">
        <v>15996.805880838998</v>
      </c>
      <c r="Q80" s="169"/>
      <c r="R80" s="69">
        <v>1121.0116022010839</v>
      </c>
      <c r="S80" s="69">
        <v>71.327461202572806</v>
      </c>
      <c r="T80" s="69">
        <v>122.28622939158336</v>
      </c>
      <c r="U80" s="69">
        <v>2306.4760819784028</v>
      </c>
      <c r="V80" s="69">
        <v>433.61825854481975</v>
      </c>
      <c r="W80" s="69">
        <v>3294.0239143890149</v>
      </c>
      <c r="X80" s="70">
        <v>1098.4973876799077</v>
      </c>
      <c r="Z80" s="230"/>
    </row>
    <row r="81" spans="1:48" x14ac:dyDescent="0.25">
      <c r="A81" s="66" t="s">
        <v>64</v>
      </c>
      <c r="B81" s="169">
        <v>21045.827107487028</v>
      </c>
      <c r="C81" s="169">
        <v>16517.362748615946</v>
      </c>
      <c r="D81" s="169">
        <v>25538.800278101131</v>
      </c>
      <c r="E81" s="169">
        <v>20387.350542895565</v>
      </c>
      <c r="F81" s="169">
        <v>15548.614000349828</v>
      </c>
      <c r="G81" s="169">
        <v>19358.949287275515</v>
      </c>
      <c r="H81" s="169">
        <v>18395.192667331619</v>
      </c>
      <c r="I81" s="169"/>
      <c r="J81" s="169">
        <v>20963.027900225785</v>
      </c>
      <c r="K81" s="169">
        <v>16517.362748615946</v>
      </c>
      <c r="L81" s="169">
        <v>25538.800278101131</v>
      </c>
      <c r="M81" s="169">
        <v>19593.255731053046</v>
      </c>
      <c r="N81" s="169">
        <v>14539.517781663846</v>
      </c>
      <c r="O81" s="169">
        <v>17528.431903701334</v>
      </c>
      <c r="P81" s="169">
        <v>17464.991687162237</v>
      </c>
      <c r="Q81" s="169"/>
      <c r="R81" s="169">
        <v>82.799207261243595</v>
      </c>
      <c r="S81" s="169">
        <v>0</v>
      </c>
      <c r="T81" s="169">
        <v>0</v>
      </c>
      <c r="U81" s="169">
        <v>794.09481184251842</v>
      </c>
      <c r="V81" s="169">
        <v>1009.0962186859811</v>
      </c>
      <c r="W81" s="169">
        <v>1830.5173835741807</v>
      </c>
      <c r="X81" s="179">
        <v>930.20098016938061</v>
      </c>
      <c r="Z81" s="230"/>
    </row>
    <row r="82" spans="1:48" x14ac:dyDescent="0.25">
      <c r="A82" s="68" t="s">
        <v>65</v>
      </c>
      <c r="B82" s="69">
        <v>19296.171557827634</v>
      </c>
      <c r="C82" s="69">
        <v>18931.248413876576</v>
      </c>
      <c r="D82" s="69">
        <v>15617.537791201343</v>
      </c>
      <c r="E82" s="69">
        <v>15909.287177075792</v>
      </c>
      <c r="F82" s="69">
        <v>9118.1819742819062</v>
      </c>
      <c r="G82" s="69">
        <v>16463.703973838597</v>
      </c>
      <c r="H82" s="69">
        <v>15540.408968789763</v>
      </c>
      <c r="I82" s="169"/>
      <c r="J82" s="69">
        <v>19296.171557827634</v>
      </c>
      <c r="K82" s="69">
        <v>18931.248413876576</v>
      </c>
      <c r="L82" s="69">
        <v>15617.537791201343</v>
      </c>
      <c r="M82" s="69">
        <v>13273.861936121926</v>
      </c>
      <c r="N82" s="69">
        <v>9037.1815312184553</v>
      </c>
      <c r="O82" s="69">
        <v>15146.380199563902</v>
      </c>
      <c r="P82" s="69">
        <v>15285.631748586595</v>
      </c>
      <c r="Q82" s="169"/>
      <c r="R82" s="69">
        <v>0</v>
      </c>
      <c r="S82" s="69">
        <v>0</v>
      </c>
      <c r="T82" s="69">
        <v>0</v>
      </c>
      <c r="U82" s="69">
        <v>2635.4252409538653</v>
      </c>
      <c r="V82" s="69">
        <v>81.000443063450462</v>
      </c>
      <c r="W82" s="69">
        <v>1317.3237742746962</v>
      </c>
      <c r="X82" s="70">
        <v>254.77722020316904</v>
      </c>
      <c r="Z82" s="230"/>
    </row>
    <row r="83" spans="1:48" x14ac:dyDescent="0.25">
      <c r="A83" s="66" t="s">
        <v>66</v>
      </c>
      <c r="B83" s="169">
        <v>16315.483866822178</v>
      </c>
      <c r="C83" s="169">
        <v>12174.712017932678</v>
      </c>
      <c r="D83" s="169">
        <v>11284.271878973546</v>
      </c>
      <c r="E83" s="169">
        <v>20304.440422212367</v>
      </c>
      <c r="F83" s="169">
        <v>13439.93280889788</v>
      </c>
      <c r="G83" s="169">
        <v>8983.4597038136708</v>
      </c>
      <c r="H83" s="169">
        <v>7159.381062800544</v>
      </c>
      <c r="I83" s="169"/>
      <c r="J83" s="169">
        <v>16315.483866822178</v>
      </c>
      <c r="K83" s="169">
        <v>12174.712017932678</v>
      </c>
      <c r="L83" s="169">
        <v>11284.271878973546</v>
      </c>
      <c r="M83" s="169">
        <v>20304.440422212367</v>
      </c>
      <c r="N83" s="169">
        <v>13439.93280889788</v>
      </c>
      <c r="O83" s="169">
        <v>8983.4597038136708</v>
      </c>
      <c r="P83" s="169">
        <v>7159.381062800544</v>
      </c>
      <c r="Q83" s="169"/>
      <c r="R83" s="169">
        <v>0</v>
      </c>
      <c r="S83" s="169">
        <v>0</v>
      </c>
      <c r="T83" s="169">
        <v>0</v>
      </c>
      <c r="U83" s="169">
        <v>0</v>
      </c>
      <c r="V83" s="169">
        <v>0</v>
      </c>
      <c r="W83" s="169">
        <v>0</v>
      </c>
      <c r="X83" s="179">
        <v>0</v>
      </c>
      <c r="Z83" s="230"/>
    </row>
    <row r="84" spans="1:48" x14ac:dyDescent="0.25">
      <c r="A84" s="68" t="s">
        <v>67</v>
      </c>
      <c r="B84" s="69">
        <v>14172.654388841922</v>
      </c>
      <c r="C84" s="69">
        <v>16136.032454710621</v>
      </c>
      <c r="D84" s="69">
        <v>12409.860093567904</v>
      </c>
      <c r="E84" s="69">
        <v>12493.84861052208</v>
      </c>
      <c r="F84" s="69">
        <v>10932.599962671882</v>
      </c>
      <c r="G84" s="69">
        <v>14113.950200741645</v>
      </c>
      <c r="H84" s="69">
        <v>9863.4200031541022</v>
      </c>
      <c r="I84" s="169"/>
      <c r="J84" s="69">
        <v>14172.654388841922</v>
      </c>
      <c r="K84" s="69">
        <v>16136.032454710621</v>
      </c>
      <c r="L84" s="69">
        <v>12409.860093567904</v>
      </c>
      <c r="M84" s="69">
        <v>12493.84861052208</v>
      </c>
      <c r="N84" s="69">
        <v>10728.271841843807</v>
      </c>
      <c r="O84" s="69">
        <v>14099.425874371787</v>
      </c>
      <c r="P84" s="69">
        <v>9863.4200031541022</v>
      </c>
      <c r="Q84" s="169"/>
      <c r="R84" s="69">
        <v>0</v>
      </c>
      <c r="S84" s="69">
        <v>0</v>
      </c>
      <c r="T84" s="69">
        <v>0</v>
      </c>
      <c r="U84" s="69">
        <v>0</v>
      </c>
      <c r="V84" s="69">
        <v>204.32812082807445</v>
      </c>
      <c r="W84" s="69">
        <v>14.52432636985696</v>
      </c>
      <c r="X84" s="70">
        <v>0</v>
      </c>
      <c r="Z84" s="230"/>
    </row>
    <row r="85" spans="1:48" x14ac:dyDescent="0.25">
      <c r="A85" s="66" t="s">
        <v>68</v>
      </c>
      <c r="B85" s="169">
        <v>15006.973301712027</v>
      </c>
      <c r="C85" s="169">
        <v>14064.936244793718</v>
      </c>
      <c r="D85" s="169">
        <v>14557.52373264897</v>
      </c>
      <c r="E85" s="169">
        <v>17283.407057975401</v>
      </c>
      <c r="F85" s="169">
        <v>16151.143836776118</v>
      </c>
      <c r="G85" s="169">
        <v>23937.089951909522</v>
      </c>
      <c r="H85" s="169">
        <v>13746.547090062755</v>
      </c>
      <c r="I85" s="169"/>
      <c r="J85" s="169">
        <v>14570.90446269627</v>
      </c>
      <c r="K85" s="169">
        <v>14064.936244793718</v>
      </c>
      <c r="L85" s="169">
        <v>14557.52373264897</v>
      </c>
      <c r="M85" s="169">
        <v>17219.875734865826</v>
      </c>
      <c r="N85" s="169">
        <v>16151.143836776118</v>
      </c>
      <c r="O85" s="169">
        <v>23761.037434970531</v>
      </c>
      <c r="P85" s="169">
        <v>13746.547090062755</v>
      </c>
      <c r="Q85" s="169"/>
      <c r="R85" s="169">
        <v>436.0688390157581</v>
      </c>
      <c r="S85" s="169">
        <v>0</v>
      </c>
      <c r="T85" s="169">
        <v>0</v>
      </c>
      <c r="U85" s="169">
        <v>63.531323109575318</v>
      </c>
      <c r="V85" s="169">
        <v>0</v>
      </c>
      <c r="W85" s="169">
        <v>176.05251693899066</v>
      </c>
      <c r="X85" s="179">
        <v>0</v>
      </c>
      <c r="Z85" s="230"/>
    </row>
    <row r="86" spans="1:48" x14ac:dyDescent="0.25">
      <c r="A86" s="68" t="s">
        <v>69</v>
      </c>
      <c r="B86" s="69">
        <v>22499.976103920821</v>
      </c>
      <c r="C86" s="69">
        <v>26833.649290884681</v>
      </c>
      <c r="D86" s="69">
        <v>23075.111237736095</v>
      </c>
      <c r="E86" s="69">
        <v>22646.086617184403</v>
      </c>
      <c r="F86" s="69">
        <v>23022.486747955085</v>
      </c>
      <c r="G86" s="69">
        <v>17489.635740777958</v>
      </c>
      <c r="H86" s="69">
        <v>20679.854417245475</v>
      </c>
      <c r="I86" s="169"/>
      <c r="J86" s="69">
        <v>22499.976103920821</v>
      </c>
      <c r="K86" s="69">
        <v>26735.148224602752</v>
      </c>
      <c r="L86" s="69">
        <v>22884.896970789134</v>
      </c>
      <c r="M86" s="69">
        <v>22646.086617184403</v>
      </c>
      <c r="N86" s="69">
        <v>22894.979051810693</v>
      </c>
      <c r="O86" s="69">
        <v>16181.367389773755</v>
      </c>
      <c r="P86" s="69">
        <v>20679.854417245475</v>
      </c>
      <c r="Q86" s="169"/>
      <c r="R86" s="69">
        <v>0</v>
      </c>
      <c r="S86" s="69">
        <v>98.501066281930932</v>
      </c>
      <c r="T86" s="69">
        <v>190.21426694696086</v>
      </c>
      <c r="U86" s="69">
        <v>0</v>
      </c>
      <c r="V86" s="69">
        <v>127.50769614439176</v>
      </c>
      <c r="W86" s="69">
        <v>1308.2683510042027</v>
      </c>
      <c r="X86" s="70">
        <v>0</v>
      </c>
      <c r="Z86" s="230"/>
    </row>
    <row r="87" spans="1:48" x14ac:dyDescent="0.25">
      <c r="A87" s="66" t="s">
        <v>70</v>
      </c>
      <c r="B87" s="169">
        <v>22584.709803072037</v>
      </c>
      <c r="C87" s="169">
        <v>24202.703746628336</v>
      </c>
      <c r="D87" s="169">
        <v>19175.319572181284</v>
      </c>
      <c r="E87" s="169">
        <v>18650.881517721929</v>
      </c>
      <c r="F87" s="169">
        <v>22784.514582528845</v>
      </c>
      <c r="G87" s="169">
        <v>16962.838377453685</v>
      </c>
      <c r="H87" s="169">
        <v>18774.754537220448</v>
      </c>
      <c r="I87" s="169"/>
      <c r="J87" s="169">
        <v>22454.481456044447</v>
      </c>
      <c r="K87" s="169">
        <v>24202.703746628336</v>
      </c>
      <c r="L87" s="169">
        <v>19175.319572181284</v>
      </c>
      <c r="M87" s="169">
        <v>18115.811438771667</v>
      </c>
      <c r="N87" s="169">
        <v>22593.282327660396</v>
      </c>
      <c r="O87" s="169">
        <v>16297.621084668808</v>
      </c>
      <c r="P87" s="169">
        <v>18754.904686636721</v>
      </c>
      <c r="Q87" s="169"/>
      <c r="R87" s="169">
        <v>130.22834702758982</v>
      </c>
      <c r="S87" s="169">
        <v>0</v>
      </c>
      <c r="T87" s="169">
        <v>0</v>
      </c>
      <c r="U87" s="169">
        <v>535.07007895026345</v>
      </c>
      <c r="V87" s="169">
        <v>191.23225486844868</v>
      </c>
      <c r="W87" s="169">
        <v>665.21729278487555</v>
      </c>
      <c r="X87" s="179">
        <v>19.849850583725349</v>
      </c>
      <c r="Z87" s="230"/>
    </row>
    <row r="88" spans="1:48" x14ac:dyDescent="0.25">
      <c r="A88" s="68" t="s">
        <v>71</v>
      </c>
      <c r="B88" s="69">
        <v>24782.805868945703</v>
      </c>
      <c r="C88" s="69">
        <v>17783.198397476732</v>
      </c>
      <c r="D88" s="69">
        <v>35123.349129170863</v>
      </c>
      <c r="E88" s="69">
        <v>20164.481814587743</v>
      </c>
      <c r="F88" s="69">
        <v>25788.517534157767</v>
      </c>
      <c r="G88" s="69">
        <v>15203.22600357903</v>
      </c>
      <c r="H88" s="69">
        <v>18610.869285736087</v>
      </c>
      <c r="I88" s="169"/>
      <c r="J88" s="69">
        <v>24695.972270809121</v>
      </c>
      <c r="K88" s="69">
        <v>17783.198397476732</v>
      </c>
      <c r="L88" s="69">
        <v>35123.349129170863</v>
      </c>
      <c r="M88" s="69">
        <v>20164.481814587743</v>
      </c>
      <c r="N88" s="69">
        <v>23839.002571450717</v>
      </c>
      <c r="O88" s="69">
        <v>15059.308322960478</v>
      </c>
      <c r="P88" s="69">
        <v>17079.599691140691</v>
      </c>
      <c r="Q88" s="169"/>
      <c r="R88" s="69">
        <v>86.833598136581216</v>
      </c>
      <c r="S88" s="69">
        <v>0</v>
      </c>
      <c r="T88" s="69">
        <v>0</v>
      </c>
      <c r="U88" s="69">
        <v>0</v>
      </c>
      <c r="V88" s="69">
        <v>1949.5149627070489</v>
      </c>
      <c r="W88" s="69">
        <v>143.91768061855231</v>
      </c>
      <c r="X88" s="70">
        <v>1531.2695945953963</v>
      </c>
      <c r="Z88" s="230"/>
    </row>
    <row r="89" spans="1:48" x14ac:dyDescent="0.25">
      <c r="A89" s="66" t="s">
        <v>72</v>
      </c>
      <c r="B89" s="169">
        <v>19616.635540508534</v>
      </c>
      <c r="C89" s="169">
        <v>17287.122237167838</v>
      </c>
      <c r="D89" s="169">
        <v>15461.748445395351</v>
      </c>
      <c r="E89" s="169">
        <v>17906.101260148669</v>
      </c>
      <c r="F89" s="169">
        <v>12187.580843664015</v>
      </c>
      <c r="G89" s="169">
        <v>12844.411312604196</v>
      </c>
      <c r="H89" s="169">
        <v>14290.502784178214</v>
      </c>
      <c r="I89" s="169"/>
      <c r="J89" s="169">
        <v>19616.635540508534</v>
      </c>
      <c r="K89" s="169">
        <v>17287.122237167838</v>
      </c>
      <c r="L89" s="169">
        <v>15461.748445395351</v>
      </c>
      <c r="M89" s="169">
        <v>17757.925629911173</v>
      </c>
      <c r="N89" s="169">
        <v>12094.097742213224</v>
      </c>
      <c r="O89" s="169">
        <v>12835.669871183545</v>
      </c>
      <c r="P89" s="169">
        <v>12595.008617164183</v>
      </c>
      <c r="Q89" s="169"/>
      <c r="R89" s="169">
        <v>0</v>
      </c>
      <c r="S89" s="169">
        <v>0</v>
      </c>
      <c r="T89" s="169">
        <v>0</v>
      </c>
      <c r="U89" s="169">
        <v>148.17563023749472</v>
      </c>
      <c r="V89" s="169">
        <v>93.483101450790855</v>
      </c>
      <c r="W89" s="169">
        <v>8.7414414206513715</v>
      </c>
      <c r="X89" s="179">
        <v>1695.4941670140302</v>
      </c>
      <c r="Z89" s="230"/>
    </row>
    <row r="90" spans="1:48" x14ac:dyDescent="0.25">
      <c r="A90" s="68" t="s">
        <v>73</v>
      </c>
      <c r="B90" s="69">
        <v>18723.462043733791</v>
      </c>
      <c r="C90" s="69">
        <v>24533.941623430637</v>
      </c>
      <c r="D90" s="69">
        <v>15080.705170646421</v>
      </c>
      <c r="E90" s="69">
        <v>17581.189425892018</v>
      </c>
      <c r="F90" s="69">
        <v>18216.438817351645</v>
      </c>
      <c r="G90" s="69">
        <v>20564.496105520073</v>
      </c>
      <c r="H90" s="69">
        <v>21789.913151775076</v>
      </c>
      <c r="I90" s="169"/>
      <c r="J90" s="69">
        <v>18723.462043733791</v>
      </c>
      <c r="K90" s="69">
        <v>24533.941623430637</v>
      </c>
      <c r="L90" s="69">
        <v>15080.705170646421</v>
      </c>
      <c r="M90" s="69">
        <v>17337.387294554374</v>
      </c>
      <c r="N90" s="69">
        <v>18183.848919801851</v>
      </c>
      <c r="O90" s="69">
        <v>20557.218952743249</v>
      </c>
      <c r="P90" s="69">
        <v>21789.913151775076</v>
      </c>
      <c r="Q90" s="169"/>
      <c r="R90" s="69">
        <v>0</v>
      </c>
      <c r="S90" s="69">
        <v>0</v>
      </c>
      <c r="T90" s="69">
        <v>0</v>
      </c>
      <c r="U90" s="69">
        <v>243.8021313376446</v>
      </c>
      <c r="V90" s="69">
        <v>32.58989754979433</v>
      </c>
      <c r="W90" s="69">
        <v>7.2771527768253375</v>
      </c>
      <c r="X90" s="70">
        <v>0</v>
      </c>
      <c r="Z90" s="230"/>
    </row>
    <row r="91" spans="1:48" x14ac:dyDescent="0.25">
      <c r="A91" s="66" t="s">
        <v>74</v>
      </c>
      <c r="B91" s="169">
        <v>21348.895677704688</v>
      </c>
      <c r="C91" s="169">
        <v>14746.210656106197</v>
      </c>
      <c r="D91" s="169">
        <v>17681.88597357554</v>
      </c>
      <c r="E91" s="169">
        <v>20527.47431432936</v>
      </c>
      <c r="F91" s="169">
        <v>22978.273846819302</v>
      </c>
      <c r="G91" s="169">
        <v>16895.581654987513</v>
      </c>
      <c r="H91" s="169">
        <v>18972.852763187013</v>
      </c>
      <c r="I91" s="169"/>
      <c r="J91" s="169">
        <v>20914.950228898539</v>
      </c>
      <c r="K91" s="169">
        <v>14746.210656106197</v>
      </c>
      <c r="L91" s="169">
        <v>17681.88597357554</v>
      </c>
      <c r="M91" s="169">
        <v>20527.47431432936</v>
      </c>
      <c r="N91" s="169">
        <v>22334.745209290668</v>
      </c>
      <c r="O91" s="169">
        <v>16884.509824784473</v>
      </c>
      <c r="P91" s="169">
        <v>18882.920822060511</v>
      </c>
      <c r="Q91" s="169"/>
      <c r="R91" s="169">
        <v>433.94544880614973</v>
      </c>
      <c r="S91" s="169">
        <v>0</v>
      </c>
      <c r="T91" s="169">
        <v>0</v>
      </c>
      <c r="U91" s="169">
        <v>0</v>
      </c>
      <c r="V91" s="169">
        <v>643.52863752863436</v>
      </c>
      <c r="W91" s="169">
        <v>11.071830203040498</v>
      </c>
      <c r="X91" s="179">
        <v>89.93194112650275</v>
      </c>
      <c r="Z91" s="230"/>
    </row>
    <row r="92" spans="1:48" x14ac:dyDescent="0.25">
      <c r="A92" s="77" t="s">
        <v>340</v>
      </c>
      <c r="B92" s="78">
        <v>234504.20399999994</v>
      </c>
      <c r="C92" s="78">
        <v>223636.77540000007</v>
      </c>
      <c r="D92" s="78">
        <v>227224.64178415295</v>
      </c>
      <c r="E92" s="78">
        <v>229880.00000000003</v>
      </c>
      <c r="F92" s="78">
        <v>210871.41199999998</v>
      </c>
      <c r="G92" s="78">
        <v>205660.00000000003</v>
      </c>
      <c r="H92" s="78">
        <v>194919.00000000003</v>
      </c>
      <c r="I92" s="82"/>
      <c r="J92" s="78">
        <v>232213.31695755158</v>
      </c>
      <c r="K92" s="78">
        <v>223466.94687251557</v>
      </c>
      <c r="L92" s="78">
        <v>226912.14128781442</v>
      </c>
      <c r="M92" s="78">
        <v>223153.42470159029</v>
      </c>
      <c r="N92" s="78">
        <v>206105.51240862857</v>
      </c>
      <c r="O92" s="78">
        <v>196883.06433564512</v>
      </c>
      <c r="P92" s="78">
        <v>189298.9788586279</v>
      </c>
      <c r="Q92" s="82"/>
      <c r="R92" s="78">
        <v>2290.8870424484062</v>
      </c>
      <c r="S92" s="78">
        <v>169.82852748450375</v>
      </c>
      <c r="T92" s="78">
        <v>312.50049633854422</v>
      </c>
      <c r="U92" s="78">
        <v>6726.5752984097653</v>
      </c>
      <c r="V92" s="78">
        <v>4765.8995913714343</v>
      </c>
      <c r="W92" s="78">
        <v>8776.9356643548836</v>
      </c>
      <c r="X92" s="187">
        <v>5620.0211413721117</v>
      </c>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row>
    <row r="93" spans="1:48" x14ac:dyDescent="0.25">
      <c r="R93" s="198"/>
      <c r="S93" s="198"/>
      <c r="T93" s="198"/>
      <c r="U93" s="198"/>
      <c r="V93" s="198"/>
      <c r="W93" s="198"/>
      <c r="X93" s="198"/>
      <c r="Z93" s="230"/>
    </row>
    <row r="94" spans="1:48" x14ac:dyDescent="0.25">
      <c r="A94" s="312" t="s">
        <v>278</v>
      </c>
      <c r="B94" s="305" t="s">
        <v>341</v>
      </c>
      <c r="C94" s="305"/>
      <c r="D94" s="305"/>
      <c r="E94" s="305"/>
      <c r="F94" s="305"/>
      <c r="G94" s="305"/>
      <c r="H94" s="305"/>
      <c r="I94" s="216"/>
      <c r="J94" s="305" t="s">
        <v>342</v>
      </c>
      <c r="K94" s="305"/>
      <c r="L94" s="305"/>
      <c r="M94" s="305"/>
      <c r="N94" s="305"/>
      <c r="O94" s="305"/>
      <c r="P94" s="305"/>
      <c r="Q94" s="216"/>
      <c r="R94" s="305" t="s">
        <v>343</v>
      </c>
      <c r="S94" s="305"/>
      <c r="T94" s="305"/>
      <c r="U94" s="305"/>
      <c r="V94" s="305"/>
      <c r="W94" s="305"/>
      <c r="X94" s="306"/>
      <c r="Z94" s="230"/>
    </row>
    <row r="95" spans="1:48" ht="14.1" customHeight="1" x14ac:dyDescent="0.25">
      <c r="A95" s="313"/>
      <c r="B95" s="307">
        <v>2018</v>
      </c>
      <c r="C95" s="307">
        <v>2019</v>
      </c>
      <c r="D95" s="307">
        <v>2020</v>
      </c>
      <c r="E95" s="307">
        <v>2021</v>
      </c>
      <c r="F95" s="307">
        <v>2022</v>
      </c>
      <c r="G95" s="307" t="s">
        <v>393</v>
      </c>
      <c r="H95" s="307" t="s">
        <v>394</v>
      </c>
      <c r="I95" s="26"/>
      <c r="J95" s="307">
        <v>2018</v>
      </c>
      <c r="K95" s="307">
        <v>2019</v>
      </c>
      <c r="L95" s="307">
        <v>2020</v>
      </c>
      <c r="M95" s="307">
        <v>2021</v>
      </c>
      <c r="N95" s="307">
        <v>2022</v>
      </c>
      <c r="O95" s="307" t="s">
        <v>393</v>
      </c>
      <c r="P95" s="307" t="s">
        <v>394</v>
      </c>
      <c r="Q95" s="26"/>
      <c r="R95" s="307">
        <v>2018</v>
      </c>
      <c r="S95" s="307">
        <v>2019</v>
      </c>
      <c r="T95" s="307">
        <v>2020</v>
      </c>
      <c r="U95" s="307">
        <v>2021</v>
      </c>
      <c r="V95" s="307">
        <v>2022</v>
      </c>
      <c r="W95" s="307" t="s">
        <v>393</v>
      </c>
      <c r="X95" s="309" t="s">
        <v>394</v>
      </c>
      <c r="Z95" s="230"/>
    </row>
    <row r="96" spans="1:48" x14ac:dyDescent="0.25">
      <c r="A96" s="314"/>
      <c r="B96" s="308"/>
      <c r="C96" s="308"/>
      <c r="D96" s="308"/>
      <c r="E96" s="308"/>
      <c r="F96" s="308"/>
      <c r="G96" s="308"/>
      <c r="H96" s="308"/>
      <c r="I96" s="46"/>
      <c r="J96" s="308"/>
      <c r="K96" s="308"/>
      <c r="L96" s="308"/>
      <c r="M96" s="308"/>
      <c r="N96" s="308"/>
      <c r="O96" s="308"/>
      <c r="P96" s="308"/>
      <c r="Q96" s="46"/>
      <c r="R96" s="308"/>
      <c r="S96" s="308"/>
      <c r="T96" s="308"/>
      <c r="U96" s="308"/>
      <c r="V96" s="316"/>
      <c r="W96" s="308"/>
      <c r="X96" s="310"/>
      <c r="Z96" s="230"/>
    </row>
    <row r="97" spans="1:48" x14ac:dyDescent="0.25">
      <c r="A97" s="66" t="s">
        <v>82</v>
      </c>
      <c r="B97" s="170">
        <v>1086867.7251675099</v>
      </c>
      <c r="C97" s="170">
        <v>1020878.6061689998</v>
      </c>
      <c r="D97" s="170">
        <v>1091377.70511695</v>
      </c>
      <c r="E97" s="170">
        <v>1064266.0000000002</v>
      </c>
      <c r="F97" s="170">
        <v>892932.34898101981</v>
      </c>
      <c r="G97" s="170">
        <v>984833.00000000023</v>
      </c>
      <c r="H97" s="170">
        <v>1021680</v>
      </c>
      <c r="I97" s="170"/>
      <c r="J97" s="170">
        <v>1081446.6932189937</v>
      </c>
      <c r="K97" s="170">
        <v>1015244.5767880436</v>
      </c>
      <c r="L97" s="170">
        <v>1085205.9928626623</v>
      </c>
      <c r="M97" s="170">
        <v>1056563.8383075269</v>
      </c>
      <c r="N97" s="170">
        <v>885734.10376305692</v>
      </c>
      <c r="O97" s="170">
        <v>973176.23196737608</v>
      </c>
      <c r="P97" s="170">
        <v>1012595.0726887512</v>
      </c>
      <c r="Q97" s="170"/>
      <c r="R97" s="170">
        <v>5421.0319485163618</v>
      </c>
      <c r="S97" s="170">
        <v>5634.0293809563182</v>
      </c>
      <c r="T97" s="170">
        <v>6171.7122542877905</v>
      </c>
      <c r="U97" s="170">
        <v>7702.1616924730733</v>
      </c>
      <c r="V97" s="259">
        <v>7198.2452179630018</v>
      </c>
      <c r="W97" s="170">
        <v>11656.768032624201</v>
      </c>
      <c r="X97" s="185">
        <v>9084.9273112488754</v>
      </c>
      <c r="Z97" s="255"/>
    </row>
    <row r="98" spans="1:48" x14ac:dyDescent="0.25">
      <c r="A98" s="68" t="s">
        <v>83</v>
      </c>
      <c r="B98" s="65">
        <v>1193058.6007700004</v>
      </c>
      <c r="C98" s="65">
        <v>1293134.1152647999</v>
      </c>
      <c r="D98" s="65">
        <v>1524480.6237584299</v>
      </c>
      <c r="E98" s="65">
        <v>1510303</v>
      </c>
      <c r="F98" s="65">
        <v>1464799.2311321201</v>
      </c>
      <c r="G98" s="65">
        <v>1641340.0000000002</v>
      </c>
      <c r="H98" s="65">
        <v>1861063</v>
      </c>
      <c r="I98" s="170"/>
      <c r="J98" s="65">
        <v>234667.25011245342</v>
      </c>
      <c r="K98" s="65">
        <v>260121.81639448775</v>
      </c>
      <c r="L98" s="65">
        <v>245277.99077310294</v>
      </c>
      <c r="M98" s="65">
        <v>237425.56286026016</v>
      </c>
      <c r="N98" s="65">
        <v>228172.18600885486</v>
      </c>
      <c r="O98" s="65">
        <v>284745.6246240515</v>
      </c>
      <c r="P98" s="65">
        <v>280248.61563711514</v>
      </c>
      <c r="Q98" s="170"/>
      <c r="R98" s="65">
        <v>958391.35065754666</v>
      </c>
      <c r="S98" s="65">
        <v>1033012.2988703123</v>
      </c>
      <c r="T98" s="65">
        <v>1279202.6329853269</v>
      </c>
      <c r="U98" s="65">
        <v>1272877.4371397402</v>
      </c>
      <c r="V98" s="65">
        <v>1236627.0451232651</v>
      </c>
      <c r="W98" s="65">
        <v>1356594.3753759484</v>
      </c>
      <c r="X98" s="73">
        <v>1580814.384362885</v>
      </c>
      <c r="Z98" s="255"/>
    </row>
    <row r="99" spans="1:48" x14ac:dyDescent="0.25">
      <c r="A99" s="66" t="s">
        <v>84</v>
      </c>
      <c r="B99" s="170">
        <v>267161.44264299999</v>
      </c>
      <c r="C99" s="170">
        <v>334921.12987399992</v>
      </c>
      <c r="D99" s="170">
        <v>431086.45386803808</v>
      </c>
      <c r="E99" s="170">
        <v>357392.00000000006</v>
      </c>
      <c r="F99" s="170">
        <v>281128.32302967523</v>
      </c>
      <c r="G99" s="170">
        <v>209493.99999999994</v>
      </c>
      <c r="H99" s="170">
        <v>287445.99999999994</v>
      </c>
      <c r="I99" s="170"/>
      <c r="J99" s="170">
        <v>31321.964401084901</v>
      </c>
      <c r="K99" s="170">
        <v>32206.3843024858</v>
      </c>
      <c r="L99" s="170">
        <v>31175.611213288583</v>
      </c>
      <c r="M99" s="170">
        <v>28131.992692222044</v>
      </c>
      <c r="N99" s="170">
        <v>29735.443179298316</v>
      </c>
      <c r="O99" s="170">
        <v>20752.690709924518</v>
      </c>
      <c r="P99" s="170">
        <v>28023.766493599462</v>
      </c>
      <c r="Q99" s="170"/>
      <c r="R99" s="170">
        <v>235839.47824191509</v>
      </c>
      <c r="S99" s="170">
        <v>302714.74557151413</v>
      </c>
      <c r="T99" s="170">
        <v>399910.8426547494</v>
      </c>
      <c r="U99" s="170">
        <v>329260.007307778</v>
      </c>
      <c r="V99" s="170">
        <v>251392.87985037692</v>
      </c>
      <c r="W99" s="170">
        <v>188741.30929007547</v>
      </c>
      <c r="X99" s="185">
        <v>259422.23350640049</v>
      </c>
      <c r="Z99" s="255"/>
    </row>
    <row r="100" spans="1:48" x14ac:dyDescent="0.25">
      <c r="A100" s="68" t="s">
        <v>85</v>
      </c>
      <c r="B100" s="65">
        <v>143967.41774999996</v>
      </c>
      <c r="C100" s="65">
        <v>112030.30949</v>
      </c>
      <c r="D100" s="65">
        <v>149949.49021390098</v>
      </c>
      <c r="E100" s="65">
        <v>164688</v>
      </c>
      <c r="F100" s="65">
        <v>88763.022999999986</v>
      </c>
      <c r="G100" s="65">
        <v>146951.00000000003</v>
      </c>
      <c r="H100" s="65">
        <v>136743</v>
      </c>
      <c r="I100" s="170"/>
      <c r="J100" s="65">
        <v>137369.1333611978</v>
      </c>
      <c r="K100" s="65">
        <v>107943.13003109339</v>
      </c>
      <c r="L100" s="65">
        <v>142580.27372560048</v>
      </c>
      <c r="M100" s="65">
        <v>156853.24770381887</v>
      </c>
      <c r="N100" s="65">
        <v>85705.34263469209</v>
      </c>
      <c r="O100" s="65">
        <v>139884.21271375817</v>
      </c>
      <c r="P100" s="65">
        <v>132875.79329352104</v>
      </c>
      <c r="Q100" s="170"/>
      <c r="R100" s="65">
        <v>6598.2843888021525</v>
      </c>
      <c r="S100" s="65">
        <v>4087.1794589066158</v>
      </c>
      <c r="T100" s="65">
        <v>7369.2164883005289</v>
      </c>
      <c r="U100" s="65">
        <v>7834.7522961811228</v>
      </c>
      <c r="V100" s="65">
        <v>3057.6803653078937</v>
      </c>
      <c r="W100" s="65">
        <v>7066.7872862418662</v>
      </c>
      <c r="X100" s="73">
        <v>3867.206706478979</v>
      </c>
      <c r="Z100" s="230"/>
    </row>
    <row r="101" spans="1:48" x14ac:dyDescent="0.25">
      <c r="A101" s="66" t="s">
        <v>86</v>
      </c>
      <c r="B101" s="170">
        <v>234504.20399999994</v>
      </c>
      <c r="C101" s="170">
        <v>223636.77540000007</v>
      </c>
      <c r="D101" s="170">
        <v>227224.64178415295</v>
      </c>
      <c r="E101" s="170">
        <v>229880.00000000003</v>
      </c>
      <c r="F101" s="170">
        <v>210871.41199999998</v>
      </c>
      <c r="G101" s="170">
        <v>205660.00000000003</v>
      </c>
      <c r="H101" s="170">
        <v>194919.00000000003</v>
      </c>
      <c r="I101" s="170"/>
      <c r="J101" s="170">
        <v>232213.31695755158</v>
      </c>
      <c r="K101" s="170">
        <v>223466.94687251557</v>
      </c>
      <c r="L101" s="170">
        <v>226912.14128781442</v>
      </c>
      <c r="M101" s="170">
        <v>223153.42470159029</v>
      </c>
      <c r="N101" s="170">
        <v>206105.51240862857</v>
      </c>
      <c r="O101" s="170">
        <v>196883.06433564512</v>
      </c>
      <c r="P101" s="170">
        <v>189298.9788586279</v>
      </c>
      <c r="Q101" s="170"/>
      <c r="R101" s="170">
        <v>2290.8870424484062</v>
      </c>
      <c r="S101" s="170">
        <v>169.82852748450375</v>
      </c>
      <c r="T101" s="170">
        <v>312.50049633854422</v>
      </c>
      <c r="U101" s="170">
        <v>6726.5752984097653</v>
      </c>
      <c r="V101" s="170">
        <v>4765.8995913714343</v>
      </c>
      <c r="W101" s="170">
        <v>8776.9356643548836</v>
      </c>
      <c r="X101" s="185">
        <v>5620.0211413721117</v>
      </c>
      <c r="Z101" s="230"/>
    </row>
    <row r="102" spans="1:48" x14ac:dyDescent="0.25">
      <c r="A102" s="77" t="s">
        <v>111</v>
      </c>
      <c r="B102" s="78">
        <v>2925559.3903305102</v>
      </c>
      <c r="C102" s="78">
        <v>2984600.9361977996</v>
      </c>
      <c r="D102" s="78">
        <v>3424118.9147414714</v>
      </c>
      <c r="E102" s="78">
        <v>3326529</v>
      </c>
      <c r="F102" s="78">
        <v>2938494.338142815</v>
      </c>
      <c r="G102" s="78">
        <v>3188278.0000000005</v>
      </c>
      <c r="H102" s="78">
        <v>3501851</v>
      </c>
      <c r="I102" s="82"/>
      <c r="J102" s="78">
        <v>1717018.3580512814</v>
      </c>
      <c r="K102" s="78">
        <v>1638982.8543886263</v>
      </c>
      <c r="L102" s="78">
        <v>1731152.0098624686</v>
      </c>
      <c r="M102" s="78">
        <v>1702128.0662654184</v>
      </c>
      <c r="N102" s="78">
        <v>1435452.5879945308</v>
      </c>
      <c r="O102" s="78">
        <v>1615441.8243507557</v>
      </c>
      <c r="P102" s="78">
        <v>1643042.2269716146</v>
      </c>
      <c r="Q102" s="82"/>
      <c r="R102" s="78">
        <v>1208541.0322792288</v>
      </c>
      <c r="S102" s="78">
        <v>1345618.081809174</v>
      </c>
      <c r="T102" s="78">
        <v>1692966.9048790031</v>
      </c>
      <c r="U102" s="78">
        <v>1624400.9337345823</v>
      </c>
      <c r="V102" s="78">
        <v>1503041.7501482842</v>
      </c>
      <c r="W102" s="78">
        <v>1572836.1756492446</v>
      </c>
      <c r="X102" s="187">
        <v>1858808.7730283856</v>
      </c>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row>
    <row r="103" spans="1:48" x14ac:dyDescent="0.25">
      <c r="A103" s="95"/>
      <c r="B103" s="198"/>
      <c r="C103" s="198"/>
      <c r="D103" s="198"/>
      <c r="E103" s="198"/>
      <c r="F103" s="198"/>
      <c r="G103" s="198"/>
      <c r="H103" s="198"/>
      <c r="J103" s="198"/>
      <c r="K103" s="198"/>
      <c r="L103" s="198"/>
      <c r="M103" s="198"/>
      <c r="N103" s="198"/>
      <c r="O103" s="198"/>
      <c r="P103" s="198"/>
      <c r="R103" s="198"/>
      <c r="S103" s="198"/>
      <c r="T103" s="198"/>
      <c r="U103" s="198"/>
      <c r="V103" s="198"/>
      <c r="W103" s="198"/>
      <c r="X103" s="198"/>
    </row>
    <row r="104" spans="1:48" x14ac:dyDescent="0.25">
      <c r="A104" s="183" t="s">
        <v>81</v>
      </c>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9"/>
    </row>
    <row r="105" spans="1:48" x14ac:dyDescent="0.25">
      <c r="A105" s="186" t="s">
        <v>337</v>
      </c>
      <c r="X105" s="190"/>
    </row>
    <row r="106" spans="1:48" x14ac:dyDescent="0.25">
      <c r="A106" s="186" t="s">
        <v>392</v>
      </c>
      <c r="X106" s="190"/>
    </row>
    <row r="107" spans="1:48" x14ac:dyDescent="0.25">
      <c r="A107" s="86" t="s">
        <v>427</v>
      </c>
      <c r="X107" s="190"/>
    </row>
    <row r="108" spans="1:48" x14ac:dyDescent="0.25">
      <c r="A108" s="86" t="s">
        <v>428</v>
      </c>
      <c r="X108" s="190"/>
    </row>
    <row r="109" spans="1:48" x14ac:dyDescent="0.25">
      <c r="A109" s="171" t="s">
        <v>429</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7"/>
    </row>
  </sheetData>
  <mergeCells count="176">
    <mergeCell ref="A1:X2"/>
    <mergeCell ref="A43:A45"/>
    <mergeCell ref="F27:F28"/>
    <mergeCell ref="D27:D28"/>
    <mergeCell ref="T10:T11"/>
    <mergeCell ref="S95:S96"/>
    <mergeCell ref="B61:B62"/>
    <mergeCell ref="C61:C62"/>
    <mergeCell ref="D61:D62"/>
    <mergeCell ref="E61:E62"/>
    <mergeCell ref="R61:R62"/>
    <mergeCell ref="A60:A62"/>
    <mergeCell ref="J44:J45"/>
    <mergeCell ref="M44:M45"/>
    <mergeCell ref="N44:N45"/>
    <mergeCell ref="B27:B28"/>
    <mergeCell ref="C27:C28"/>
    <mergeCell ref="B44:B45"/>
    <mergeCell ref="C44:C45"/>
    <mergeCell ref="K44:K45"/>
    <mergeCell ref="L44:L45"/>
    <mergeCell ref="T95:T96"/>
    <mergeCell ref="G61:G62"/>
    <mergeCell ref="A3:X4"/>
    <mergeCell ref="K10:K11"/>
    <mergeCell ref="L10:L11"/>
    <mergeCell ref="M10:M11"/>
    <mergeCell ref="N10:N11"/>
    <mergeCell ref="R10:R11"/>
    <mergeCell ref="S10:S11"/>
    <mergeCell ref="J10:J11"/>
    <mergeCell ref="O27:O28"/>
    <mergeCell ref="P27:P28"/>
    <mergeCell ref="B10:B11"/>
    <mergeCell ref="C10:C11"/>
    <mergeCell ref="D10:D11"/>
    <mergeCell ref="E10:E11"/>
    <mergeCell ref="L27:L28"/>
    <mergeCell ref="T44:T45"/>
    <mergeCell ref="U44:U45"/>
    <mergeCell ref="T27:T28"/>
    <mergeCell ref="A9:A11"/>
    <mergeCell ref="A26:A28"/>
    <mergeCell ref="J9:P9"/>
    <mergeCell ref="F10:F11"/>
    <mergeCell ref="S27:S28"/>
    <mergeCell ref="J27:J28"/>
    <mergeCell ref="B26:H26"/>
    <mergeCell ref="J26:P26"/>
    <mergeCell ref="R26:X26"/>
    <mergeCell ref="W27:W28"/>
    <mergeCell ref="X27:X28"/>
    <mergeCell ref="G10:G11"/>
    <mergeCell ref="H10:H11"/>
    <mergeCell ref="O10:O11"/>
    <mergeCell ref="P10:P11"/>
    <mergeCell ref="W10:W11"/>
    <mergeCell ref="F61:F62"/>
    <mergeCell ref="J61:J62"/>
    <mergeCell ref="K61:K62"/>
    <mergeCell ref="J78:J79"/>
    <mergeCell ref="K78:K79"/>
    <mergeCell ref="G78:G79"/>
    <mergeCell ref="H78:H79"/>
    <mergeCell ref="O78:O79"/>
    <mergeCell ref="R78:R79"/>
    <mergeCell ref="R77:X77"/>
    <mergeCell ref="W78:W79"/>
    <mergeCell ref="X78:X79"/>
    <mergeCell ref="V61:V62"/>
    <mergeCell ref="L61:L62"/>
    <mergeCell ref="T61:T62"/>
    <mergeCell ref="M61:M62"/>
    <mergeCell ref="N61:N62"/>
    <mergeCell ref="H61:H62"/>
    <mergeCell ref="O61:O62"/>
    <mergeCell ref="P61:P62"/>
    <mergeCell ref="W61:W62"/>
    <mergeCell ref="X61:X62"/>
    <mergeCell ref="U61:U62"/>
    <mergeCell ref="S61:S62"/>
    <mergeCell ref="A77:A79"/>
    <mergeCell ref="A94:A96"/>
    <mergeCell ref="L95:L96"/>
    <mergeCell ref="M95:M96"/>
    <mergeCell ref="N95:N96"/>
    <mergeCell ref="B78:B79"/>
    <mergeCell ref="C78:C79"/>
    <mergeCell ref="D78:D79"/>
    <mergeCell ref="E78:E79"/>
    <mergeCell ref="L78:L79"/>
    <mergeCell ref="N78:N79"/>
    <mergeCell ref="M78:M79"/>
    <mergeCell ref="G95:G96"/>
    <mergeCell ref="H95:H96"/>
    <mergeCell ref="B77:H77"/>
    <mergeCell ref="J77:P77"/>
    <mergeCell ref="P78:P79"/>
    <mergeCell ref="O95:O96"/>
    <mergeCell ref="P95:P96"/>
    <mergeCell ref="B94:H94"/>
    <mergeCell ref="B95:B96"/>
    <mergeCell ref="C95:C96"/>
    <mergeCell ref="D95:D96"/>
    <mergeCell ref="E95:E96"/>
    <mergeCell ref="O44:O45"/>
    <mergeCell ref="P44:P45"/>
    <mergeCell ref="W44:W45"/>
    <mergeCell ref="G27:G28"/>
    <mergeCell ref="H27:H28"/>
    <mergeCell ref="V27:V28"/>
    <mergeCell ref="V44:V45"/>
    <mergeCell ref="R44:R45"/>
    <mergeCell ref="S44:S45"/>
    <mergeCell ref="B43:H43"/>
    <mergeCell ref="J43:P43"/>
    <mergeCell ref="R43:X43"/>
    <mergeCell ref="G44:G45"/>
    <mergeCell ref="X44:X45"/>
    <mergeCell ref="U27:U28"/>
    <mergeCell ref="F44:F45"/>
    <mergeCell ref="E27:E28"/>
    <mergeCell ref="M27:M28"/>
    <mergeCell ref="N27:N28"/>
    <mergeCell ref="R27:R28"/>
    <mergeCell ref="D44:D45"/>
    <mergeCell ref="E44:E45"/>
    <mergeCell ref="K27:K28"/>
    <mergeCell ref="X10:X11"/>
    <mergeCell ref="U10:U11"/>
    <mergeCell ref="V10:V11"/>
    <mergeCell ref="B9:H9"/>
    <mergeCell ref="R9:X9"/>
    <mergeCell ref="J95:J96"/>
    <mergeCell ref="K95:K96"/>
    <mergeCell ref="F95:F96"/>
    <mergeCell ref="S78:S79"/>
    <mergeCell ref="F78:F79"/>
    <mergeCell ref="T78:T79"/>
    <mergeCell ref="U78:U79"/>
    <mergeCell ref="J94:P94"/>
    <mergeCell ref="R94:X94"/>
    <mergeCell ref="U95:U96"/>
    <mergeCell ref="V95:V96"/>
    <mergeCell ref="V78:V79"/>
    <mergeCell ref="R95:R96"/>
    <mergeCell ref="W95:W96"/>
    <mergeCell ref="X95:X96"/>
    <mergeCell ref="B60:H60"/>
    <mergeCell ref="J60:P60"/>
    <mergeCell ref="R60:X60"/>
    <mergeCell ref="H44:H45"/>
    <mergeCell ref="Z9:AF9"/>
    <mergeCell ref="AH9:AN9"/>
    <mergeCell ref="AP9:AV9"/>
    <mergeCell ref="Z10:Z11"/>
    <mergeCell ref="AA10:AA11"/>
    <mergeCell ref="AB10:AB11"/>
    <mergeCell ref="AC10:AC11"/>
    <mergeCell ref="AD10:AD11"/>
    <mergeCell ref="AE10:AE11"/>
    <mergeCell ref="AF10:AF11"/>
    <mergeCell ref="AH10:AH11"/>
    <mergeCell ref="AI10:AI11"/>
    <mergeCell ref="AJ10:AJ11"/>
    <mergeCell ref="AK10:AK11"/>
    <mergeCell ref="AL10:AL11"/>
    <mergeCell ref="AM10:AM11"/>
    <mergeCell ref="AN10:AN11"/>
    <mergeCell ref="AP10:AP11"/>
    <mergeCell ref="AQ10:AQ11"/>
    <mergeCell ref="AR10:AR11"/>
    <mergeCell ref="AS10:AS11"/>
    <mergeCell ref="AT10:AT11"/>
    <mergeCell ref="AU10:AU11"/>
    <mergeCell ref="AV10:AV11"/>
  </mergeCells>
  <conditionalFormatting sqref="Z24:AV24">
    <cfRule type="cellIs" dxfId="55" priority="4" operator="notEqual">
      <formula>0</formula>
    </cfRule>
  </conditionalFormatting>
  <conditionalFormatting sqref="Z41:AV41">
    <cfRule type="cellIs" dxfId="54" priority="3" operator="notEqual">
      <formula>0</formula>
    </cfRule>
  </conditionalFormatting>
  <conditionalFormatting sqref="Z58:AV58 Z75:AV75 Z92:AV92">
    <cfRule type="cellIs" dxfId="53" priority="2" operator="notEqual">
      <formula>0</formula>
    </cfRule>
  </conditionalFormatting>
  <conditionalFormatting sqref="Z102:AV102">
    <cfRule type="cellIs" dxfId="52" priority="1" operator="notEqual">
      <formula>0</formula>
    </cfRule>
  </conditionalFormatting>
  <hyperlinks>
    <hyperlink ref="Z3" location="Índice!A1" display="Índice" xr:uid="{D1D48FE5-62E4-4010-AD21-5B00D08B5E69}"/>
  </hyperlinks>
  <pageMargins left="0.7" right="0.7" top="0.75" bottom="0.75" header="0.3" footer="0.3"/>
  <pageSetup orientation="portrait" horizontalDpi="4294967292" verticalDpi="429496729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A9E07-EC55-40BA-872E-6E805F1283DE}">
  <sheetPr codeName="Hoja47"/>
  <dimension ref="A1:Q102"/>
  <sheetViews>
    <sheetView zoomScaleNormal="100" workbookViewId="0">
      <selection sqref="A1:H2"/>
    </sheetView>
  </sheetViews>
  <sheetFormatPr baseColWidth="10" defaultColWidth="11.42578125" defaultRowHeight="15" x14ac:dyDescent="0.25"/>
  <cols>
    <col min="1" max="1" width="31.42578125" style="1" customWidth="1"/>
    <col min="2" max="8" width="11.42578125" style="1" customWidth="1"/>
    <col min="9" max="9" width="11.42578125" style="1"/>
    <col min="10" max="10" width="12.140625" style="1" bestFit="1" customWidth="1"/>
    <col min="11" max="11" width="11.85546875" style="1" bestFit="1" customWidth="1"/>
    <col min="12" max="16384" width="11.42578125" style="1"/>
  </cols>
  <sheetData>
    <row r="1" spans="1:17" ht="60" customHeight="1" x14ac:dyDescent="0.25">
      <c r="A1" s="299"/>
      <c r="B1" s="299"/>
      <c r="C1" s="299"/>
      <c r="D1" s="299"/>
      <c r="E1" s="299"/>
      <c r="F1" s="299"/>
      <c r="G1" s="299"/>
      <c r="H1" s="299"/>
      <c r="I1" s="64"/>
    </row>
    <row r="2" spans="1:17" ht="21" customHeight="1" x14ac:dyDescent="0.25">
      <c r="A2" s="299"/>
      <c r="B2" s="299"/>
      <c r="C2" s="299"/>
      <c r="D2" s="299"/>
      <c r="E2" s="299"/>
      <c r="F2" s="299"/>
      <c r="G2" s="299"/>
      <c r="H2" s="299"/>
    </row>
    <row r="3" spans="1:17" ht="13.5" customHeight="1" x14ac:dyDescent="0.25">
      <c r="A3" s="311" t="s">
        <v>291</v>
      </c>
      <c r="B3" s="311"/>
      <c r="C3" s="311"/>
      <c r="D3" s="311"/>
      <c r="E3" s="311"/>
      <c r="F3" s="311"/>
      <c r="G3" s="311"/>
      <c r="H3" s="311"/>
      <c r="J3" s="234" t="s">
        <v>59</v>
      </c>
    </row>
    <row r="4" spans="1:17" ht="16.5" customHeight="1" x14ac:dyDescent="0.25">
      <c r="A4" s="311"/>
      <c r="B4" s="311"/>
      <c r="C4" s="311"/>
      <c r="D4" s="311"/>
      <c r="E4" s="311"/>
      <c r="F4" s="311"/>
      <c r="G4" s="311"/>
      <c r="H4" s="311"/>
    </row>
    <row r="5" spans="1:17" x14ac:dyDescent="0.25">
      <c r="A5" s="211" t="s">
        <v>347</v>
      </c>
      <c r="B5" s="212"/>
      <c r="C5" s="211"/>
      <c r="D5" s="210"/>
      <c r="E5" s="210"/>
      <c r="F5" s="210"/>
      <c r="G5" s="210"/>
      <c r="H5" s="210"/>
    </row>
    <row r="6" spans="1:17" x14ac:dyDescent="0.25">
      <c r="A6" s="213" t="s">
        <v>376</v>
      </c>
      <c r="B6" s="210"/>
      <c r="C6" s="210"/>
      <c r="D6" s="210"/>
      <c r="E6" s="210"/>
      <c r="F6" s="210"/>
      <c r="G6" s="210"/>
      <c r="H6" s="210"/>
    </row>
    <row r="7" spans="1:17" x14ac:dyDescent="0.25">
      <c r="A7" s="214" t="s">
        <v>395</v>
      </c>
      <c r="B7" s="210"/>
      <c r="C7" s="210"/>
      <c r="D7" s="210"/>
      <c r="E7" s="210"/>
      <c r="F7" s="210"/>
      <c r="G7" s="210"/>
      <c r="H7" s="210"/>
      <c r="K7" s="351"/>
      <c r="L7" s="351"/>
      <c r="M7" s="351"/>
      <c r="N7" s="351"/>
      <c r="O7" s="351"/>
      <c r="P7" s="351"/>
      <c r="Q7" s="351"/>
    </row>
    <row r="8" spans="1:17" x14ac:dyDescent="0.25">
      <c r="A8" s="173"/>
      <c r="B8" s="174"/>
      <c r="C8" s="174"/>
      <c r="D8" s="174"/>
      <c r="E8" s="174"/>
      <c r="F8" s="215"/>
      <c r="G8" s="268"/>
      <c r="H8" s="215"/>
      <c r="K8" s="351"/>
      <c r="L8" s="351"/>
      <c r="M8" s="351"/>
      <c r="N8" s="351"/>
      <c r="O8" s="351"/>
      <c r="P8" s="351"/>
      <c r="Q8" s="351"/>
    </row>
    <row r="9" spans="1:17" x14ac:dyDescent="0.25">
      <c r="A9" s="323" t="s">
        <v>62</v>
      </c>
      <c r="B9" s="305" t="s">
        <v>75</v>
      </c>
      <c r="C9" s="305"/>
      <c r="D9" s="305"/>
      <c r="E9" s="305"/>
      <c r="F9" s="305"/>
      <c r="G9" s="305"/>
      <c r="H9" s="306"/>
      <c r="K9" s="353"/>
      <c r="L9" s="353"/>
      <c r="M9" s="353"/>
      <c r="N9" s="353"/>
      <c r="O9" s="353"/>
      <c r="P9" s="353"/>
      <c r="Q9" s="353"/>
    </row>
    <row r="10" spans="1:17" ht="14.1" customHeight="1" x14ac:dyDescent="0.25">
      <c r="A10" s="324"/>
      <c r="B10" s="307">
        <v>2018</v>
      </c>
      <c r="C10" s="307">
        <v>2019</v>
      </c>
      <c r="D10" s="307">
        <v>2020</v>
      </c>
      <c r="E10" s="307">
        <v>2021</v>
      </c>
      <c r="F10" s="307">
        <v>2022</v>
      </c>
      <c r="G10" s="307" t="s">
        <v>393</v>
      </c>
      <c r="H10" s="309" t="s">
        <v>394</v>
      </c>
      <c r="K10" s="354"/>
      <c r="L10" s="354"/>
      <c r="M10" s="354"/>
      <c r="N10" s="354"/>
      <c r="O10" s="354"/>
      <c r="P10" s="354"/>
      <c r="Q10" s="354"/>
    </row>
    <row r="11" spans="1:17" x14ac:dyDescent="0.25">
      <c r="A11" s="325"/>
      <c r="B11" s="308"/>
      <c r="C11" s="308"/>
      <c r="D11" s="308"/>
      <c r="E11" s="308"/>
      <c r="F11" s="316"/>
      <c r="G11" s="308"/>
      <c r="H11" s="310"/>
      <c r="K11" s="354"/>
      <c r="L11" s="354"/>
      <c r="M11" s="354"/>
      <c r="N11" s="354"/>
      <c r="O11" s="354"/>
      <c r="P11" s="354"/>
      <c r="Q11" s="354"/>
    </row>
    <row r="12" spans="1:17" x14ac:dyDescent="0.25">
      <c r="A12" s="76" t="s">
        <v>63</v>
      </c>
      <c r="B12" s="277">
        <v>948533.33333333337</v>
      </c>
      <c r="C12" s="277">
        <v>977600</v>
      </c>
      <c r="D12" s="277">
        <v>1462933.3333333333</v>
      </c>
      <c r="E12" s="277">
        <v>1132333.3333333333</v>
      </c>
      <c r="F12" s="277">
        <v>1333833.3333333333</v>
      </c>
      <c r="G12" s="276">
        <v>2027333.3333333333</v>
      </c>
      <c r="H12" s="275">
        <v>1720000</v>
      </c>
      <c r="K12" s="351"/>
      <c r="L12" s="351"/>
      <c r="M12" s="351"/>
      <c r="N12" s="351"/>
      <c r="O12" s="351"/>
      <c r="P12" s="351"/>
      <c r="Q12" s="351"/>
    </row>
    <row r="13" spans="1:17" x14ac:dyDescent="0.25">
      <c r="A13" s="66" t="s">
        <v>64</v>
      </c>
      <c r="B13" s="274">
        <v>953375</v>
      </c>
      <c r="C13" s="274">
        <v>988666.66666666663</v>
      </c>
      <c r="D13" s="274">
        <v>1630666.6666666667</v>
      </c>
      <c r="E13" s="274">
        <v>1092000</v>
      </c>
      <c r="F13" s="274">
        <v>1452000</v>
      </c>
      <c r="G13" s="274">
        <v>2045333.3333333333</v>
      </c>
      <c r="H13" s="273">
        <v>1808000</v>
      </c>
      <c r="K13" s="351"/>
      <c r="L13" s="351"/>
      <c r="M13" s="351"/>
      <c r="N13" s="351"/>
      <c r="O13" s="351"/>
      <c r="P13" s="351"/>
      <c r="Q13" s="351"/>
    </row>
    <row r="14" spans="1:17" x14ac:dyDescent="0.25">
      <c r="A14" s="68" t="s">
        <v>65</v>
      </c>
      <c r="B14" s="276">
        <v>953500</v>
      </c>
      <c r="C14" s="276">
        <v>996666.66666666663</v>
      </c>
      <c r="D14" s="276">
        <v>1634666.6666666667</v>
      </c>
      <c r="E14" s="276">
        <v>1088000</v>
      </c>
      <c r="F14" s="276">
        <v>1656000</v>
      </c>
      <c r="G14" s="276">
        <v>1976533.3333333333</v>
      </c>
      <c r="H14" s="275">
        <v>1848000</v>
      </c>
      <c r="K14" s="351"/>
      <c r="L14" s="351"/>
      <c r="M14" s="351"/>
      <c r="N14" s="351"/>
      <c r="O14" s="351"/>
      <c r="P14" s="351"/>
      <c r="Q14" s="351"/>
    </row>
    <row r="15" spans="1:17" x14ac:dyDescent="0.25">
      <c r="A15" s="66" t="s">
        <v>66</v>
      </c>
      <c r="B15" s="274">
        <v>953500</v>
      </c>
      <c r="C15" s="274">
        <v>1013333.3333333334</v>
      </c>
      <c r="D15" s="274">
        <v>1646933.3333333333</v>
      </c>
      <c r="E15" s="274">
        <v>1082666.6666666667</v>
      </c>
      <c r="F15" s="274">
        <v>1766666.6666666667</v>
      </c>
      <c r="G15" s="274">
        <v>1930333.3333333333</v>
      </c>
      <c r="H15" s="273">
        <v>1847666.6666666667</v>
      </c>
      <c r="K15" s="351"/>
      <c r="L15" s="351"/>
      <c r="M15" s="351"/>
      <c r="N15" s="351"/>
      <c r="O15" s="351"/>
      <c r="P15" s="351"/>
      <c r="Q15" s="351"/>
    </row>
    <row r="16" spans="1:17" x14ac:dyDescent="0.25">
      <c r="A16" s="68" t="s">
        <v>67</v>
      </c>
      <c r="B16" s="276">
        <v>958166.66666666663</v>
      </c>
      <c r="C16" s="276">
        <v>1026400</v>
      </c>
      <c r="D16" s="276">
        <v>1652000</v>
      </c>
      <c r="E16" s="276">
        <v>1014000</v>
      </c>
      <c r="F16" s="276">
        <v>1845333.3333333333</v>
      </c>
      <c r="G16" s="276">
        <v>1765866.6666666667</v>
      </c>
      <c r="H16" s="275">
        <v>1848000</v>
      </c>
      <c r="K16" s="351"/>
      <c r="L16" s="351"/>
      <c r="M16" s="351"/>
      <c r="N16" s="351"/>
      <c r="O16" s="351"/>
      <c r="P16" s="351"/>
      <c r="Q16" s="351"/>
    </row>
    <row r="17" spans="1:17" x14ac:dyDescent="0.25">
      <c r="A17" s="66" t="s">
        <v>68</v>
      </c>
      <c r="B17" s="274">
        <v>960666.66666666663</v>
      </c>
      <c r="C17" s="274">
        <v>1037000</v>
      </c>
      <c r="D17" s="274">
        <v>1400000</v>
      </c>
      <c r="E17" s="274">
        <v>1000533.3333333334</v>
      </c>
      <c r="F17" s="274">
        <v>1856000</v>
      </c>
      <c r="G17" s="274">
        <v>1634666.6666666667</v>
      </c>
      <c r="H17" s="273">
        <v>1848000</v>
      </c>
      <c r="K17" s="351"/>
      <c r="L17" s="351"/>
      <c r="M17" s="351"/>
      <c r="N17" s="351"/>
      <c r="O17" s="351"/>
      <c r="P17" s="351"/>
      <c r="Q17" s="351"/>
    </row>
    <row r="18" spans="1:17" x14ac:dyDescent="0.25">
      <c r="A18" s="68" t="s">
        <v>69</v>
      </c>
      <c r="B18" s="276">
        <v>956666.66666666663</v>
      </c>
      <c r="C18" s="276">
        <v>1064000</v>
      </c>
      <c r="D18" s="276">
        <v>1339200</v>
      </c>
      <c r="E18" s="276">
        <v>968666.66666666663</v>
      </c>
      <c r="F18" s="276">
        <v>1741333.3333333333</v>
      </c>
      <c r="G18" s="276">
        <v>1608000</v>
      </c>
      <c r="H18" s="275">
        <v>1747733.3333333333</v>
      </c>
      <c r="K18" s="351"/>
      <c r="L18" s="351"/>
      <c r="M18" s="351"/>
      <c r="N18" s="351"/>
      <c r="O18" s="351"/>
      <c r="P18" s="351"/>
      <c r="Q18" s="351"/>
    </row>
    <row r="19" spans="1:17" x14ac:dyDescent="0.25">
      <c r="A19" s="66" t="s">
        <v>70</v>
      </c>
      <c r="B19" s="274">
        <v>962666.66666666663</v>
      </c>
      <c r="C19" s="274">
        <v>1082666.6666666667</v>
      </c>
      <c r="D19" s="274">
        <v>1242666.6666666667</v>
      </c>
      <c r="E19" s="274">
        <v>947620</v>
      </c>
      <c r="F19" s="274">
        <v>1783466.6666666667</v>
      </c>
      <c r="G19" s="274">
        <v>1608600</v>
      </c>
      <c r="H19" s="273">
        <v>1667000</v>
      </c>
      <c r="K19" s="351"/>
      <c r="L19" s="351"/>
      <c r="M19" s="351"/>
      <c r="N19" s="351"/>
      <c r="O19" s="351"/>
      <c r="P19" s="351"/>
      <c r="Q19" s="351"/>
    </row>
    <row r="20" spans="1:17" x14ac:dyDescent="0.25">
      <c r="A20" s="68" t="s">
        <v>71</v>
      </c>
      <c r="B20" s="276">
        <v>962666.66666666663</v>
      </c>
      <c r="C20" s="276">
        <v>1108000</v>
      </c>
      <c r="D20" s="276">
        <v>1256000</v>
      </c>
      <c r="E20" s="276">
        <v>959493.33333333337</v>
      </c>
      <c r="F20" s="276">
        <v>1870666.6666666667</v>
      </c>
      <c r="G20" s="276">
        <v>1623333.3333333333</v>
      </c>
      <c r="H20" s="275">
        <v>1654333.3333333333</v>
      </c>
      <c r="K20" s="351"/>
      <c r="L20" s="351"/>
      <c r="M20" s="351"/>
      <c r="N20" s="351"/>
      <c r="O20" s="351"/>
      <c r="P20" s="351"/>
      <c r="Q20" s="351"/>
    </row>
    <row r="21" spans="1:17" x14ac:dyDescent="0.25">
      <c r="A21" s="66" t="s">
        <v>72</v>
      </c>
      <c r="B21" s="274">
        <v>962666.66666666663</v>
      </c>
      <c r="C21" s="274">
        <v>1171733.3333333333</v>
      </c>
      <c r="D21" s="274">
        <v>1277333.3333333333</v>
      </c>
      <c r="E21" s="274">
        <v>970366.66666666663</v>
      </c>
      <c r="F21" s="274">
        <v>1958000</v>
      </c>
      <c r="G21" s="274">
        <v>1633333.3333333333</v>
      </c>
      <c r="H21" s="273">
        <v>1654333.3333333333</v>
      </c>
      <c r="K21" s="351"/>
      <c r="L21" s="351"/>
      <c r="M21" s="351"/>
      <c r="N21" s="351"/>
      <c r="O21" s="351"/>
      <c r="P21" s="351"/>
      <c r="Q21" s="351"/>
    </row>
    <row r="22" spans="1:17" x14ac:dyDescent="0.25">
      <c r="A22" s="68" t="s">
        <v>73</v>
      </c>
      <c r="B22" s="276">
        <v>962666.66666666663</v>
      </c>
      <c r="C22" s="276">
        <v>1239666.6666666667</v>
      </c>
      <c r="D22" s="276">
        <v>1277333.3333333333</v>
      </c>
      <c r="E22" s="276">
        <v>1126000</v>
      </c>
      <c r="F22" s="276">
        <v>1990400</v>
      </c>
      <c r="G22" s="276">
        <v>1648000</v>
      </c>
      <c r="H22" s="275">
        <v>1657916.6666666667</v>
      </c>
      <c r="K22" s="351"/>
      <c r="L22" s="351"/>
      <c r="M22" s="351"/>
      <c r="N22" s="351"/>
      <c r="O22" s="351"/>
      <c r="P22" s="351"/>
      <c r="Q22" s="351"/>
    </row>
    <row r="23" spans="1:17" x14ac:dyDescent="0.25">
      <c r="A23" s="66" t="s">
        <v>74</v>
      </c>
      <c r="B23" s="274">
        <v>962666.66666666663</v>
      </c>
      <c r="C23" s="274">
        <v>1328000</v>
      </c>
      <c r="D23" s="274">
        <v>1260533.3333333333</v>
      </c>
      <c r="E23" s="274">
        <v>1238266.6666666667</v>
      </c>
      <c r="F23" s="274">
        <v>2017333.3333333333</v>
      </c>
      <c r="G23" s="274">
        <v>1648000</v>
      </c>
      <c r="H23" s="273">
        <v>1567777.75</v>
      </c>
      <c r="K23" s="351"/>
      <c r="L23" s="351"/>
      <c r="M23" s="351"/>
      <c r="N23" s="351"/>
      <c r="O23" s="351"/>
      <c r="P23" s="351"/>
      <c r="Q23" s="351"/>
    </row>
    <row r="24" spans="1:17" x14ac:dyDescent="0.25">
      <c r="A24" s="77" t="s">
        <v>375</v>
      </c>
      <c r="B24" s="272">
        <v>958145.13888888888</v>
      </c>
      <c r="C24" s="272">
        <v>1086144.4444444443</v>
      </c>
      <c r="D24" s="272">
        <v>1423355.5555555557</v>
      </c>
      <c r="E24" s="272">
        <v>1051662.2222222222</v>
      </c>
      <c r="F24" s="272">
        <v>1772586.111111111</v>
      </c>
      <c r="G24" s="272">
        <v>1762444.4444444443</v>
      </c>
      <c r="H24" s="271">
        <v>1739063.4236111112</v>
      </c>
      <c r="K24" s="355"/>
      <c r="L24" s="355"/>
      <c r="M24" s="355"/>
      <c r="N24" s="355"/>
      <c r="O24" s="355"/>
      <c r="P24" s="355"/>
      <c r="Q24" s="355"/>
    </row>
    <row r="25" spans="1:17" x14ac:dyDescent="0.25">
      <c r="A25" s="71"/>
      <c r="B25" s="270"/>
      <c r="C25" s="270"/>
      <c r="D25" s="270"/>
      <c r="E25" s="270"/>
      <c r="F25" s="270"/>
      <c r="G25" s="270"/>
      <c r="H25" s="270"/>
      <c r="K25" s="351"/>
      <c r="L25" s="351"/>
      <c r="M25" s="351"/>
      <c r="N25" s="351"/>
      <c r="O25" s="351"/>
      <c r="P25" s="351"/>
      <c r="Q25" s="351"/>
    </row>
    <row r="26" spans="1:17" x14ac:dyDescent="0.25">
      <c r="A26" s="323" t="s">
        <v>62</v>
      </c>
      <c r="B26" s="305" t="s">
        <v>78</v>
      </c>
      <c r="C26" s="305"/>
      <c r="D26" s="305"/>
      <c r="E26" s="305"/>
      <c r="F26" s="305"/>
      <c r="G26" s="305"/>
      <c r="H26" s="306"/>
      <c r="K26" s="351"/>
      <c r="L26" s="351"/>
      <c r="M26" s="351"/>
      <c r="N26" s="351"/>
      <c r="O26" s="351"/>
      <c r="P26" s="351"/>
      <c r="Q26" s="351"/>
    </row>
    <row r="27" spans="1:17" ht="14.1" customHeight="1" x14ac:dyDescent="0.25">
      <c r="A27" s="324"/>
      <c r="B27" s="307">
        <v>2018</v>
      </c>
      <c r="C27" s="307">
        <v>2019</v>
      </c>
      <c r="D27" s="307">
        <v>2020</v>
      </c>
      <c r="E27" s="307">
        <v>2021</v>
      </c>
      <c r="F27" s="307">
        <v>2022</v>
      </c>
      <c r="G27" s="307" t="s">
        <v>393</v>
      </c>
      <c r="H27" s="309" t="s">
        <v>394</v>
      </c>
      <c r="K27" s="351"/>
      <c r="L27" s="351"/>
      <c r="M27" s="351"/>
      <c r="N27" s="351"/>
      <c r="O27" s="351"/>
      <c r="P27" s="351"/>
      <c r="Q27" s="351"/>
    </row>
    <row r="28" spans="1:17" x14ac:dyDescent="0.25">
      <c r="A28" s="325"/>
      <c r="B28" s="308"/>
      <c r="C28" s="308"/>
      <c r="D28" s="308"/>
      <c r="E28" s="308"/>
      <c r="F28" s="316"/>
      <c r="G28" s="308"/>
      <c r="H28" s="310"/>
      <c r="K28" s="351"/>
      <c r="L28" s="351"/>
      <c r="M28" s="351"/>
      <c r="N28" s="351"/>
      <c r="O28" s="351"/>
      <c r="P28" s="351"/>
      <c r="Q28" s="351"/>
    </row>
    <row r="29" spans="1:17" x14ac:dyDescent="0.25">
      <c r="A29" s="76" t="s">
        <v>63</v>
      </c>
      <c r="B29" s="277">
        <v>750000</v>
      </c>
      <c r="C29" s="277">
        <v>944000</v>
      </c>
      <c r="D29" s="277">
        <v>1388000</v>
      </c>
      <c r="E29" s="277">
        <v>1025000</v>
      </c>
      <c r="F29" s="277">
        <v>1327500</v>
      </c>
      <c r="G29" s="276">
        <v>1875000</v>
      </c>
      <c r="H29" s="275">
        <v>1875000</v>
      </c>
      <c r="K29" s="351"/>
      <c r="L29" s="351"/>
      <c r="M29" s="351"/>
      <c r="N29" s="351"/>
      <c r="O29" s="351"/>
      <c r="P29" s="351"/>
      <c r="Q29" s="351"/>
    </row>
    <row r="30" spans="1:17" x14ac:dyDescent="0.25">
      <c r="A30" s="66" t="s">
        <v>64</v>
      </c>
      <c r="B30" s="274">
        <v>805000</v>
      </c>
      <c r="C30" s="274">
        <v>970000</v>
      </c>
      <c r="D30" s="274">
        <v>1500000</v>
      </c>
      <c r="E30" s="274">
        <v>976000</v>
      </c>
      <c r="F30" s="274">
        <v>1400000</v>
      </c>
      <c r="G30" s="274">
        <v>1900000</v>
      </c>
      <c r="H30" s="273">
        <v>1680000</v>
      </c>
      <c r="K30" s="351"/>
      <c r="L30" s="351"/>
      <c r="M30" s="351"/>
      <c r="N30" s="351"/>
      <c r="O30" s="351"/>
      <c r="P30" s="351"/>
      <c r="Q30" s="351"/>
    </row>
    <row r="31" spans="1:17" x14ac:dyDescent="0.25">
      <c r="A31" s="68" t="s">
        <v>65</v>
      </c>
      <c r="B31" s="276">
        <v>850000</v>
      </c>
      <c r="C31" s="276">
        <v>972500</v>
      </c>
      <c r="D31" s="276">
        <v>1500000</v>
      </c>
      <c r="E31" s="276">
        <v>938000</v>
      </c>
      <c r="F31" s="276">
        <v>1400000</v>
      </c>
      <c r="G31" s="276">
        <v>1900000</v>
      </c>
      <c r="H31" s="275">
        <v>1487500</v>
      </c>
      <c r="K31" s="351"/>
      <c r="L31" s="351"/>
      <c r="M31" s="351"/>
      <c r="N31" s="351"/>
      <c r="O31" s="351"/>
      <c r="P31" s="351"/>
      <c r="Q31" s="351"/>
    </row>
    <row r="32" spans="1:17" x14ac:dyDescent="0.25">
      <c r="A32" s="66" t="s">
        <v>66</v>
      </c>
      <c r="B32" s="274">
        <v>872500</v>
      </c>
      <c r="C32" s="274">
        <v>1015000</v>
      </c>
      <c r="D32" s="274">
        <v>1500000</v>
      </c>
      <c r="E32" s="274">
        <v>970000</v>
      </c>
      <c r="F32" s="274">
        <v>1440000</v>
      </c>
      <c r="G32" s="274">
        <v>1900000</v>
      </c>
      <c r="H32" s="273">
        <v>1400000</v>
      </c>
      <c r="K32" s="351"/>
      <c r="L32" s="351"/>
      <c r="M32" s="351"/>
      <c r="N32" s="351"/>
      <c r="O32" s="351"/>
      <c r="P32" s="351"/>
      <c r="Q32" s="351"/>
    </row>
    <row r="33" spans="1:17" x14ac:dyDescent="0.25">
      <c r="A33" s="68" t="s">
        <v>67</v>
      </c>
      <c r="B33" s="276">
        <v>1000000</v>
      </c>
      <c r="C33" s="276">
        <v>1044000</v>
      </c>
      <c r="D33" s="276">
        <v>1500000</v>
      </c>
      <c r="E33" s="276">
        <v>1050000</v>
      </c>
      <c r="F33" s="276">
        <v>1560000</v>
      </c>
      <c r="G33" s="276">
        <v>1856000</v>
      </c>
      <c r="H33" s="275">
        <v>1400000</v>
      </c>
      <c r="K33" s="351"/>
      <c r="L33" s="351"/>
      <c r="M33" s="351"/>
      <c r="N33" s="351"/>
      <c r="O33" s="351"/>
      <c r="P33" s="351"/>
      <c r="Q33" s="351"/>
    </row>
    <row r="34" spans="1:17" x14ac:dyDescent="0.25">
      <c r="A34" s="66" t="s">
        <v>68</v>
      </c>
      <c r="B34" s="274">
        <v>997500</v>
      </c>
      <c r="C34" s="274">
        <v>1100000</v>
      </c>
      <c r="D34" s="274">
        <v>1490000</v>
      </c>
      <c r="E34" s="274">
        <v>1030000</v>
      </c>
      <c r="F34" s="274">
        <v>1562000</v>
      </c>
      <c r="G34" s="274">
        <v>1670000</v>
      </c>
      <c r="H34" s="273">
        <v>1425000</v>
      </c>
      <c r="K34" s="351"/>
      <c r="L34" s="351"/>
      <c r="M34" s="351"/>
      <c r="N34" s="351"/>
      <c r="O34" s="351"/>
      <c r="P34" s="351"/>
      <c r="Q34" s="351"/>
    </row>
    <row r="35" spans="1:17" x14ac:dyDescent="0.25">
      <c r="A35" s="68" t="s">
        <v>69</v>
      </c>
      <c r="B35" s="276">
        <v>960000</v>
      </c>
      <c r="C35" s="276">
        <v>1088000</v>
      </c>
      <c r="D35" s="276">
        <v>1352000</v>
      </c>
      <c r="E35" s="276">
        <v>887500</v>
      </c>
      <c r="F35" s="276">
        <v>1645000</v>
      </c>
      <c r="G35" s="276">
        <v>1637500</v>
      </c>
      <c r="H35" s="275">
        <v>1680000</v>
      </c>
      <c r="K35" s="351"/>
      <c r="L35" s="351"/>
      <c r="M35" s="351"/>
      <c r="N35" s="351"/>
      <c r="O35" s="351"/>
      <c r="P35" s="351"/>
      <c r="Q35" s="351"/>
    </row>
    <row r="36" spans="1:17" x14ac:dyDescent="0.25">
      <c r="A36" s="66" t="s">
        <v>70</v>
      </c>
      <c r="B36" s="274">
        <v>910000</v>
      </c>
      <c r="C36" s="274">
        <v>1060000</v>
      </c>
      <c r="D36" s="274">
        <v>1050000</v>
      </c>
      <c r="E36" s="274">
        <v>830000</v>
      </c>
      <c r="F36" s="274">
        <v>1754000</v>
      </c>
      <c r="G36" s="274">
        <v>1510000</v>
      </c>
      <c r="H36" s="273">
        <v>1487500</v>
      </c>
      <c r="K36" s="351"/>
      <c r="L36" s="351"/>
      <c r="M36" s="351"/>
      <c r="N36" s="351"/>
      <c r="O36" s="351"/>
      <c r="P36" s="351"/>
      <c r="Q36" s="351"/>
    </row>
    <row r="37" spans="1:17" x14ac:dyDescent="0.25">
      <c r="A37" s="68" t="s">
        <v>71</v>
      </c>
      <c r="B37" s="276">
        <v>941250</v>
      </c>
      <c r="C37" s="276">
        <v>1075000</v>
      </c>
      <c r="D37" s="276">
        <v>1000000</v>
      </c>
      <c r="E37" s="276">
        <v>890000</v>
      </c>
      <c r="F37" s="276">
        <v>1845000</v>
      </c>
      <c r="G37" s="276">
        <v>1500000</v>
      </c>
      <c r="H37" s="275">
        <v>1400000</v>
      </c>
      <c r="K37" s="351"/>
      <c r="L37" s="351"/>
      <c r="M37" s="351"/>
      <c r="N37" s="351"/>
      <c r="O37" s="351"/>
      <c r="P37" s="351"/>
      <c r="Q37" s="351"/>
    </row>
    <row r="38" spans="1:17" x14ac:dyDescent="0.25">
      <c r="A38" s="66" t="s">
        <v>72</v>
      </c>
      <c r="B38" s="274">
        <v>945000</v>
      </c>
      <c r="C38" s="274">
        <v>1090000</v>
      </c>
      <c r="D38" s="274">
        <v>1000000</v>
      </c>
      <c r="E38" s="274">
        <v>1000000</v>
      </c>
      <c r="F38" s="274">
        <v>1850000</v>
      </c>
      <c r="G38" s="274">
        <v>1518750</v>
      </c>
      <c r="H38" s="273">
        <v>1400000</v>
      </c>
      <c r="K38" s="351"/>
      <c r="L38" s="351"/>
      <c r="M38" s="351"/>
      <c r="N38" s="351"/>
      <c r="O38" s="351"/>
      <c r="P38" s="351"/>
      <c r="Q38" s="351"/>
    </row>
    <row r="39" spans="1:17" x14ac:dyDescent="0.25">
      <c r="A39" s="68" t="s">
        <v>73</v>
      </c>
      <c r="B39" s="276">
        <v>945000</v>
      </c>
      <c r="C39" s="276">
        <v>1216666.75</v>
      </c>
      <c r="D39" s="276">
        <v>1000000</v>
      </c>
      <c r="E39" s="276">
        <v>1015000</v>
      </c>
      <c r="F39" s="276">
        <v>1850000</v>
      </c>
      <c r="G39" s="276">
        <v>1525000</v>
      </c>
      <c r="H39" s="275">
        <v>1425000</v>
      </c>
      <c r="K39" s="351"/>
      <c r="L39" s="351"/>
      <c r="M39" s="351"/>
      <c r="N39" s="351"/>
      <c r="O39" s="351"/>
      <c r="P39" s="351"/>
      <c r="Q39" s="351"/>
    </row>
    <row r="40" spans="1:17" x14ac:dyDescent="0.25">
      <c r="A40" s="66" t="s">
        <v>74</v>
      </c>
      <c r="B40" s="274">
        <v>930000</v>
      </c>
      <c r="C40" s="274">
        <v>1285000</v>
      </c>
      <c r="D40" s="274">
        <v>960000</v>
      </c>
      <c r="E40" s="274">
        <v>1064000</v>
      </c>
      <c r="F40" s="274">
        <v>1850000</v>
      </c>
      <c r="G40" s="274">
        <v>1625000</v>
      </c>
      <c r="H40" s="273">
        <v>1350000</v>
      </c>
      <c r="K40" s="351"/>
      <c r="L40" s="351"/>
      <c r="M40" s="351"/>
      <c r="N40" s="351"/>
      <c r="O40" s="351"/>
      <c r="P40" s="351"/>
      <c r="Q40" s="351"/>
    </row>
    <row r="41" spans="1:17" x14ac:dyDescent="0.25">
      <c r="A41" s="77" t="s">
        <v>375</v>
      </c>
      <c r="B41" s="272">
        <v>908854.16666666663</v>
      </c>
      <c r="C41" s="272">
        <v>1071680.5625</v>
      </c>
      <c r="D41" s="272">
        <v>1270000</v>
      </c>
      <c r="E41" s="272">
        <v>972958.33333333337</v>
      </c>
      <c r="F41" s="272">
        <v>1623625</v>
      </c>
      <c r="G41" s="272">
        <v>1701437.5</v>
      </c>
      <c r="H41" s="271">
        <v>1500833.3333333333</v>
      </c>
      <c r="K41" s="355"/>
      <c r="L41" s="355"/>
      <c r="M41" s="355"/>
      <c r="N41" s="355"/>
      <c r="O41" s="355"/>
      <c r="P41" s="355"/>
      <c r="Q41" s="355"/>
    </row>
    <row r="42" spans="1:17" x14ac:dyDescent="0.25">
      <c r="A42" s="71"/>
      <c r="B42" s="270"/>
      <c r="C42" s="270"/>
      <c r="D42" s="270"/>
      <c r="E42" s="270"/>
      <c r="F42" s="270"/>
      <c r="G42" s="270"/>
      <c r="H42" s="270"/>
      <c r="K42" s="351"/>
      <c r="L42" s="351"/>
      <c r="M42" s="351"/>
      <c r="N42" s="351"/>
      <c r="O42" s="351"/>
      <c r="P42" s="351"/>
      <c r="Q42" s="351"/>
    </row>
    <row r="43" spans="1:17" x14ac:dyDescent="0.25">
      <c r="A43" s="323" t="s">
        <v>62</v>
      </c>
      <c r="B43" s="305" t="s">
        <v>77</v>
      </c>
      <c r="C43" s="305"/>
      <c r="D43" s="305"/>
      <c r="E43" s="305"/>
      <c r="F43" s="305"/>
      <c r="G43" s="305"/>
      <c r="H43" s="306"/>
      <c r="K43" s="351"/>
      <c r="L43" s="351"/>
      <c r="M43" s="351"/>
      <c r="N43" s="351"/>
      <c r="O43" s="351"/>
      <c r="P43" s="351"/>
      <c r="Q43" s="351"/>
    </row>
    <row r="44" spans="1:17" ht="14.1" customHeight="1" x14ac:dyDescent="0.25">
      <c r="A44" s="324"/>
      <c r="B44" s="307">
        <v>2018</v>
      </c>
      <c r="C44" s="307">
        <v>2019</v>
      </c>
      <c r="D44" s="307">
        <v>2020</v>
      </c>
      <c r="E44" s="307">
        <v>2021</v>
      </c>
      <c r="F44" s="307">
        <v>2022</v>
      </c>
      <c r="G44" s="307" t="s">
        <v>393</v>
      </c>
      <c r="H44" s="309" t="s">
        <v>394</v>
      </c>
      <c r="K44" s="351"/>
      <c r="L44" s="351"/>
      <c r="M44" s="351"/>
      <c r="N44" s="351"/>
      <c r="O44" s="351"/>
      <c r="P44" s="351"/>
      <c r="Q44" s="351"/>
    </row>
    <row r="45" spans="1:17" x14ac:dyDescent="0.25">
      <c r="A45" s="325"/>
      <c r="B45" s="308"/>
      <c r="C45" s="308"/>
      <c r="D45" s="308"/>
      <c r="E45" s="308"/>
      <c r="F45" s="316"/>
      <c r="G45" s="308"/>
      <c r="H45" s="310"/>
      <c r="K45" s="351"/>
      <c r="L45" s="351"/>
      <c r="M45" s="351"/>
      <c r="N45" s="351"/>
      <c r="O45" s="351"/>
      <c r="P45" s="351"/>
      <c r="Q45" s="351"/>
    </row>
    <row r="46" spans="1:17" x14ac:dyDescent="0.25">
      <c r="A46" s="76" t="s">
        <v>63</v>
      </c>
      <c r="B46" s="277">
        <v>811000</v>
      </c>
      <c r="C46" s="277">
        <v>923400</v>
      </c>
      <c r="D46" s="277">
        <v>1401500</v>
      </c>
      <c r="E46" s="277">
        <v>1061000</v>
      </c>
      <c r="F46" s="277">
        <v>1253187.5</v>
      </c>
      <c r="G46" s="276">
        <v>1908875</v>
      </c>
      <c r="H46" s="275">
        <v>1615400</v>
      </c>
      <c r="K46" s="351"/>
      <c r="L46" s="351"/>
      <c r="M46" s="351"/>
      <c r="N46" s="351"/>
      <c r="O46" s="351"/>
      <c r="P46" s="351"/>
      <c r="Q46" s="351"/>
    </row>
    <row r="47" spans="1:17" x14ac:dyDescent="0.25">
      <c r="A47" s="66" t="s">
        <v>64</v>
      </c>
      <c r="B47" s="274">
        <v>842750</v>
      </c>
      <c r="C47" s="274">
        <v>950750</v>
      </c>
      <c r="D47" s="274">
        <v>1598250</v>
      </c>
      <c r="E47" s="274">
        <v>994500</v>
      </c>
      <c r="F47" s="274">
        <v>1354000</v>
      </c>
      <c r="G47" s="274">
        <v>1937000</v>
      </c>
      <c r="H47" s="273">
        <v>1729687.5</v>
      </c>
      <c r="K47" s="351"/>
      <c r="L47" s="351"/>
      <c r="M47" s="351"/>
      <c r="N47" s="351"/>
      <c r="O47" s="351"/>
      <c r="P47" s="351"/>
      <c r="Q47" s="351"/>
    </row>
    <row r="48" spans="1:17" x14ac:dyDescent="0.25">
      <c r="A48" s="68" t="s">
        <v>65</v>
      </c>
      <c r="B48" s="276">
        <v>873000</v>
      </c>
      <c r="C48" s="276">
        <v>970000</v>
      </c>
      <c r="D48" s="276">
        <v>1610000</v>
      </c>
      <c r="E48" s="276">
        <v>979000</v>
      </c>
      <c r="F48" s="276">
        <v>1598500</v>
      </c>
      <c r="G48" s="276">
        <v>1866300</v>
      </c>
      <c r="H48" s="275">
        <v>1787500</v>
      </c>
      <c r="K48" s="351"/>
      <c r="L48" s="351"/>
      <c r="M48" s="351"/>
      <c r="N48" s="351"/>
      <c r="O48" s="351"/>
      <c r="P48" s="351"/>
      <c r="Q48" s="351"/>
    </row>
    <row r="49" spans="1:17" x14ac:dyDescent="0.25">
      <c r="A49" s="66" t="s">
        <v>66</v>
      </c>
      <c r="B49" s="274">
        <v>876000</v>
      </c>
      <c r="C49" s="274">
        <v>970000</v>
      </c>
      <c r="D49" s="274">
        <v>1610000</v>
      </c>
      <c r="E49" s="274">
        <v>969250</v>
      </c>
      <c r="F49" s="274">
        <v>1698812.5</v>
      </c>
      <c r="G49" s="274">
        <v>1779000</v>
      </c>
      <c r="H49" s="273">
        <v>1787500</v>
      </c>
      <c r="K49" s="351"/>
      <c r="L49" s="351"/>
      <c r="M49" s="351"/>
      <c r="N49" s="351"/>
      <c r="O49" s="351"/>
      <c r="P49" s="351"/>
      <c r="Q49" s="351"/>
    </row>
    <row r="50" spans="1:17" x14ac:dyDescent="0.25">
      <c r="A50" s="68" t="s">
        <v>67</v>
      </c>
      <c r="B50" s="276">
        <v>876000</v>
      </c>
      <c r="C50" s="276">
        <v>970000</v>
      </c>
      <c r="D50" s="276">
        <v>1587500</v>
      </c>
      <c r="E50" s="276">
        <v>919375</v>
      </c>
      <c r="F50" s="276">
        <v>1713250</v>
      </c>
      <c r="G50" s="276">
        <v>1631700</v>
      </c>
      <c r="H50" s="275">
        <v>1787500</v>
      </c>
      <c r="K50" s="351"/>
      <c r="L50" s="351"/>
      <c r="M50" s="351"/>
      <c r="N50" s="351"/>
      <c r="O50" s="351"/>
      <c r="P50" s="351"/>
      <c r="Q50" s="351"/>
    </row>
    <row r="51" spans="1:17" x14ac:dyDescent="0.25">
      <c r="A51" s="66" t="s">
        <v>68</v>
      </c>
      <c r="B51" s="274">
        <v>896000</v>
      </c>
      <c r="C51" s="274">
        <v>975000</v>
      </c>
      <c r="D51" s="274">
        <v>1365000</v>
      </c>
      <c r="E51" s="274">
        <v>892600</v>
      </c>
      <c r="F51" s="274">
        <v>1719250</v>
      </c>
      <c r="G51" s="274">
        <v>1505400</v>
      </c>
      <c r="H51" s="273">
        <v>1756750</v>
      </c>
      <c r="K51" s="351"/>
      <c r="L51" s="351"/>
      <c r="M51" s="351"/>
      <c r="N51" s="351"/>
      <c r="O51" s="351"/>
      <c r="P51" s="351"/>
      <c r="Q51" s="351"/>
    </row>
    <row r="52" spans="1:17" x14ac:dyDescent="0.25">
      <c r="A52" s="68" t="s">
        <v>69</v>
      </c>
      <c r="B52" s="276">
        <v>866000</v>
      </c>
      <c r="C52" s="276">
        <v>990000</v>
      </c>
      <c r="D52" s="276">
        <v>1270000</v>
      </c>
      <c r="E52" s="276">
        <v>856250</v>
      </c>
      <c r="F52" s="276">
        <v>1634500</v>
      </c>
      <c r="G52" s="276">
        <v>1483500</v>
      </c>
      <c r="H52" s="275">
        <v>1614000</v>
      </c>
      <c r="K52" s="351"/>
      <c r="L52" s="351"/>
      <c r="M52" s="351"/>
      <c r="N52" s="351"/>
      <c r="O52" s="351"/>
      <c r="P52" s="351"/>
      <c r="Q52" s="351"/>
    </row>
    <row r="53" spans="1:17" x14ac:dyDescent="0.25">
      <c r="A53" s="66" t="s">
        <v>70</v>
      </c>
      <c r="B53" s="274">
        <v>866800</v>
      </c>
      <c r="C53" s="274">
        <v>994000</v>
      </c>
      <c r="D53" s="274">
        <v>1160000</v>
      </c>
      <c r="E53" s="274">
        <v>844775</v>
      </c>
      <c r="F53" s="274">
        <v>1671200</v>
      </c>
      <c r="G53" s="274">
        <v>1484000</v>
      </c>
      <c r="H53" s="273">
        <v>1536000</v>
      </c>
      <c r="K53" s="351"/>
      <c r="L53" s="351"/>
      <c r="M53" s="351"/>
      <c r="N53" s="351"/>
      <c r="O53" s="351"/>
      <c r="P53" s="351"/>
      <c r="Q53" s="351"/>
    </row>
    <row r="54" spans="1:17" x14ac:dyDescent="0.25">
      <c r="A54" s="68" t="s">
        <v>71</v>
      </c>
      <c r="B54" s="276">
        <v>895125</v>
      </c>
      <c r="C54" s="276">
        <v>1021125</v>
      </c>
      <c r="D54" s="276">
        <v>1168000</v>
      </c>
      <c r="E54" s="276">
        <v>853080</v>
      </c>
      <c r="F54" s="276">
        <v>1798500</v>
      </c>
      <c r="G54" s="276">
        <v>1489750</v>
      </c>
      <c r="H54" s="275">
        <v>1526000</v>
      </c>
      <c r="K54" s="351"/>
      <c r="L54" s="351"/>
      <c r="M54" s="351"/>
      <c r="N54" s="351"/>
      <c r="O54" s="351"/>
      <c r="P54" s="351"/>
      <c r="Q54" s="351"/>
    </row>
    <row r="55" spans="1:17" x14ac:dyDescent="0.25">
      <c r="A55" s="66" t="s">
        <v>72</v>
      </c>
      <c r="B55" s="274">
        <v>911000</v>
      </c>
      <c r="C55" s="274">
        <v>1138750</v>
      </c>
      <c r="D55" s="274">
        <v>1168000</v>
      </c>
      <c r="E55" s="274">
        <v>861762.5</v>
      </c>
      <c r="F55" s="274">
        <v>1864125</v>
      </c>
      <c r="G55" s="274">
        <v>1507000</v>
      </c>
      <c r="H55" s="273">
        <v>1526000</v>
      </c>
      <c r="K55" s="351"/>
      <c r="L55" s="351"/>
      <c r="M55" s="351"/>
      <c r="N55" s="351"/>
      <c r="O55" s="351"/>
      <c r="P55" s="351"/>
      <c r="Q55" s="351"/>
    </row>
    <row r="56" spans="1:17" x14ac:dyDescent="0.25">
      <c r="A56" s="68" t="s">
        <v>73</v>
      </c>
      <c r="B56" s="276">
        <v>911000</v>
      </c>
      <c r="C56" s="276">
        <v>1183333.375</v>
      </c>
      <c r="D56" s="276">
        <v>1168000</v>
      </c>
      <c r="E56" s="276">
        <v>987750</v>
      </c>
      <c r="F56" s="276">
        <v>1879500</v>
      </c>
      <c r="G56" s="276">
        <v>1507000</v>
      </c>
      <c r="H56" s="275">
        <v>1530000</v>
      </c>
      <c r="K56" s="351"/>
      <c r="L56" s="351"/>
      <c r="M56" s="351"/>
      <c r="N56" s="351"/>
      <c r="O56" s="351"/>
      <c r="P56" s="351"/>
      <c r="Q56" s="351"/>
    </row>
    <row r="57" spans="1:17" x14ac:dyDescent="0.25">
      <c r="A57" s="66" t="s">
        <v>74</v>
      </c>
      <c r="B57" s="274">
        <v>913500</v>
      </c>
      <c r="C57" s="274">
        <v>1268750</v>
      </c>
      <c r="D57" s="274">
        <v>1168000</v>
      </c>
      <c r="E57" s="274">
        <v>1141000</v>
      </c>
      <c r="F57" s="274">
        <v>1884500</v>
      </c>
      <c r="G57" s="274">
        <v>1512250</v>
      </c>
      <c r="H57" s="273">
        <v>1452500</v>
      </c>
      <c r="K57" s="351"/>
      <c r="L57" s="351"/>
      <c r="M57" s="351"/>
      <c r="N57" s="351"/>
      <c r="O57" s="351"/>
      <c r="P57" s="351"/>
      <c r="Q57" s="351"/>
    </row>
    <row r="58" spans="1:17" x14ac:dyDescent="0.25">
      <c r="A58" s="77" t="s">
        <v>375</v>
      </c>
      <c r="B58" s="272">
        <v>878181.25</v>
      </c>
      <c r="C58" s="272">
        <v>1029592.3645833334</v>
      </c>
      <c r="D58" s="272">
        <v>1356187.5</v>
      </c>
      <c r="E58" s="272">
        <v>946695.20833333337</v>
      </c>
      <c r="F58" s="272">
        <v>1672443.75</v>
      </c>
      <c r="G58" s="272">
        <v>1634314.5833333333</v>
      </c>
      <c r="H58" s="271">
        <v>1637403.125</v>
      </c>
      <c r="K58" s="355"/>
      <c r="L58" s="355"/>
      <c r="M58" s="355"/>
      <c r="N58" s="355"/>
      <c r="O58" s="355"/>
      <c r="P58" s="355"/>
      <c r="Q58" s="355"/>
    </row>
    <row r="59" spans="1:17" x14ac:dyDescent="0.25">
      <c r="A59" s="71"/>
      <c r="B59" s="270"/>
      <c r="C59" s="270"/>
      <c r="D59" s="270"/>
      <c r="E59" s="270"/>
      <c r="F59" s="270"/>
      <c r="G59" s="270"/>
      <c r="H59" s="270"/>
      <c r="K59" s="351"/>
      <c r="L59" s="351"/>
      <c r="M59" s="351"/>
      <c r="N59" s="351"/>
      <c r="O59" s="351"/>
      <c r="P59" s="351"/>
      <c r="Q59" s="351"/>
    </row>
    <row r="60" spans="1:17" x14ac:dyDescent="0.25">
      <c r="A60" s="323" t="s">
        <v>62</v>
      </c>
      <c r="B60" s="305" t="s">
        <v>79</v>
      </c>
      <c r="C60" s="305"/>
      <c r="D60" s="305"/>
      <c r="E60" s="305"/>
      <c r="F60" s="305"/>
      <c r="G60" s="305"/>
      <c r="H60" s="306"/>
      <c r="K60" s="351"/>
      <c r="L60" s="351"/>
      <c r="M60" s="351"/>
      <c r="N60" s="351"/>
      <c r="O60" s="351"/>
      <c r="P60" s="351"/>
      <c r="Q60" s="351"/>
    </row>
    <row r="61" spans="1:17" ht="14.1" customHeight="1" x14ac:dyDescent="0.25">
      <c r="A61" s="324"/>
      <c r="B61" s="307">
        <v>2018</v>
      </c>
      <c r="C61" s="307">
        <v>2019</v>
      </c>
      <c r="D61" s="307">
        <v>2020</v>
      </c>
      <c r="E61" s="307">
        <v>2021</v>
      </c>
      <c r="F61" s="307">
        <v>2022</v>
      </c>
      <c r="G61" s="307" t="s">
        <v>393</v>
      </c>
      <c r="H61" s="309" t="s">
        <v>394</v>
      </c>
      <c r="K61" s="351"/>
      <c r="L61" s="351"/>
      <c r="M61" s="351"/>
      <c r="N61" s="351"/>
      <c r="O61" s="351"/>
      <c r="P61" s="351"/>
      <c r="Q61" s="351"/>
    </row>
    <row r="62" spans="1:17" x14ac:dyDescent="0.25">
      <c r="A62" s="325"/>
      <c r="B62" s="308"/>
      <c r="C62" s="308"/>
      <c r="D62" s="308"/>
      <c r="E62" s="308"/>
      <c r="F62" s="316"/>
      <c r="G62" s="308"/>
      <c r="H62" s="310"/>
      <c r="K62" s="351"/>
      <c r="L62" s="351"/>
      <c r="M62" s="351"/>
      <c r="N62" s="351"/>
      <c r="O62" s="351"/>
      <c r="P62" s="351"/>
      <c r="Q62" s="351"/>
    </row>
    <row r="63" spans="1:17" x14ac:dyDescent="0.25">
      <c r="A63" s="76" t="s">
        <v>63</v>
      </c>
      <c r="B63" s="277">
        <v>910000</v>
      </c>
      <c r="C63" s="277">
        <v>1005400</v>
      </c>
      <c r="D63" s="277">
        <v>1332000</v>
      </c>
      <c r="E63" s="277">
        <v>1000000</v>
      </c>
      <c r="F63" s="277">
        <v>1318750</v>
      </c>
      <c r="G63" s="276">
        <v>1975000</v>
      </c>
      <c r="H63" s="275">
        <v>1748000</v>
      </c>
      <c r="K63" s="351"/>
      <c r="L63" s="351"/>
      <c r="M63" s="351"/>
      <c r="N63" s="351"/>
      <c r="O63" s="351"/>
      <c r="P63" s="351"/>
      <c r="Q63" s="351"/>
    </row>
    <row r="64" spans="1:17" x14ac:dyDescent="0.25">
      <c r="A64" s="66" t="s">
        <v>64</v>
      </c>
      <c r="B64" s="274">
        <v>915000</v>
      </c>
      <c r="C64" s="274">
        <v>1057500</v>
      </c>
      <c r="D64" s="274">
        <v>1512500</v>
      </c>
      <c r="E64" s="274">
        <v>1010000</v>
      </c>
      <c r="F64" s="274">
        <v>1355000</v>
      </c>
      <c r="G64" s="274">
        <v>1985000</v>
      </c>
      <c r="H64" s="273">
        <v>1785000</v>
      </c>
      <c r="K64" s="351"/>
      <c r="L64" s="351"/>
      <c r="M64" s="351"/>
      <c r="N64" s="351"/>
      <c r="O64" s="351"/>
      <c r="P64" s="351"/>
      <c r="Q64" s="351"/>
    </row>
    <row r="65" spans="1:17" x14ac:dyDescent="0.25">
      <c r="A65" s="68" t="s">
        <v>65</v>
      </c>
      <c r="B65" s="276">
        <v>920000</v>
      </c>
      <c r="C65" s="276">
        <v>1052500</v>
      </c>
      <c r="D65" s="276">
        <v>1562500</v>
      </c>
      <c r="E65" s="276">
        <v>1010000</v>
      </c>
      <c r="F65" s="276">
        <v>1406000</v>
      </c>
      <c r="G65" s="276">
        <v>1930000</v>
      </c>
      <c r="H65" s="275">
        <v>1892500</v>
      </c>
      <c r="K65" s="351"/>
      <c r="L65" s="351"/>
      <c r="M65" s="351"/>
      <c r="N65" s="351"/>
      <c r="O65" s="351"/>
      <c r="P65" s="351"/>
      <c r="Q65" s="351"/>
    </row>
    <row r="66" spans="1:17" x14ac:dyDescent="0.25">
      <c r="A66" s="66" t="s">
        <v>66</v>
      </c>
      <c r="B66" s="274">
        <v>952500</v>
      </c>
      <c r="C66" s="274">
        <v>1080000</v>
      </c>
      <c r="D66" s="274">
        <v>1626000</v>
      </c>
      <c r="E66" s="274">
        <v>1011000</v>
      </c>
      <c r="F66" s="274">
        <v>1470000</v>
      </c>
      <c r="G66" s="274">
        <v>1880000</v>
      </c>
      <c r="H66" s="273">
        <v>1902500</v>
      </c>
      <c r="K66" s="351"/>
      <c r="L66" s="351"/>
      <c r="M66" s="351"/>
      <c r="N66" s="351"/>
      <c r="O66" s="351"/>
      <c r="P66" s="351"/>
      <c r="Q66" s="351"/>
    </row>
    <row r="67" spans="1:17" x14ac:dyDescent="0.25">
      <c r="A67" s="68" t="s">
        <v>67</v>
      </c>
      <c r="B67" s="276">
        <v>984000</v>
      </c>
      <c r="C67" s="276">
        <v>1106000</v>
      </c>
      <c r="D67" s="276">
        <v>1622500</v>
      </c>
      <c r="E67" s="276">
        <v>1050000</v>
      </c>
      <c r="F67" s="276">
        <v>1662500</v>
      </c>
      <c r="G67" s="276">
        <v>1822000</v>
      </c>
      <c r="H67" s="275">
        <v>1925500</v>
      </c>
      <c r="K67" s="351"/>
      <c r="L67" s="351"/>
      <c r="M67" s="351"/>
      <c r="N67" s="351"/>
      <c r="O67" s="351"/>
      <c r="P67" s="351"/>
      <c r="Q67" s="351"/>
    </row>
    <row r="68" spans="1:17" x14ac:dyDescent="0.25">
      <c r="A68" s="66" t="s">
        <v>68</v>
      </c>
      <c r="B68" s="274">
        <v>988000</v>
      </c>
      <c r="C68" s="274">
        <v>1182500</v>
      </c>
      <c r="D68" s="274">
        <v>1570000</v>
      </c>
      <c r="E68" s="274">
        <v>1057800</v>
      </c>
      <c r="F68" s="274">
        <v>1670000</v>
      </c>
      <c r="G68" s="274">
        <v>1707500</v>
      </c>
      <c r="H68" s="273">
        <v>1962500</v>
      </c>
      <c r="K68" s="351"/>
      <c r="L68" s="351"/>
      <c r="M68" s="351"/>
      <c r="N68" s="351"/>
      <c r="O68" s="351"/>
      <c r="P68" s="351"/>
      <c r="Q68" s="351"/>
    </row>
    <row r="69" spans="1:17" x14ac:dyDescent="0.25">
      <c r="A69" s="68" t="s">
        <v>69</v>
      </c>
      <c r="B69" s="276">
        <v>993750</v>
      </c>
      <c r="C69" s="276">
        <v>1246000</v>
      </c>
      <c r="D69" s="276">
        <v>1404000</v>
      </c>
      <c r="E69" s="276">
        <v>1000000</v>
      </c>
      <c r="F69" s="276">
        <v>1652500</v>
      </c>
      <c r="G69" s="276">
        <v>1640000</v>
      </c>
      <c r="H69" s="275">
        <v>1810000</v>
      </c>
      <c r="K69" s="351"/>
      <c r="L69" s="351"/>
      <c r="M69" s="351"/>
      <c r="N69" s="351"/>
      <c r="O69" s="351"/>
      <c r="P69" s="351"/>
      <c r="Q69" s="351"/>
    </row>
    <row r="70" spans="1:17" x14ac:dyDescent="0.25">
      <c r="A70" s="66" t="s">
        <v>70</v>
      </c>
      <c r="B70" s="274">
        <v>971000</v>
      </c>
      <c r="C70" s="274">
        <v>1162500</v>
      </c>
      <c r="D70" s="274">
        <v>1200000</v>
      </c>
      <c r="E70" s="274">
        <v>907500</v>
      </c>
      <c r="F70" s="274">
        <v>1784000</v>
      </c>
      <c r="G70" s="274">
        <v>1646000</v>
      </c>
      <c r="H70" s="273">
        <v>1640000</v>
      </c>
      <c r="K70" s="351"/>
      <c r="L70" s="351"/>
      <c r="M70" s="351"/>
      <c r="N70" s="351"/>
      <c r="O70" s="351"/>
      <c r="P70" s="351"/>
      <c r="Q70" s="351"/>
    </row>
    <row r="71" spans="1:17" x14ac:dyDescent="0.25">
      <c r="A71" s="68" t="s">
        <v>71</v>
      </c>
      <c r="B71" s="276">
        <v>970000</v>
      </c>
      <c r="C71" s="276">
        <v>1150000</v>
      </c>
      <c r="D71" s="276">
        <v>1200000</v>
      </c>
      <c r="E71" s="276">
        <v>910000</v>
      </c>
      <c r="F71" s="276">
        <v>1907500</v>
      </c>
      <c r="G71" s="276">
        <v>1652500</v>
      </c>
      <c r="H71" s="275">
        <v>1535000</v>
      </c>
      <c r="K71" s="351"/>
      <c r="L71" s="351"/>
      <c r="M71" s="351"/>
      <c r="N71" s="351"/>
      <c r="O71" s="351"/>
      <c r="P71" s="351"/>
      <c r="Q71" s="351"/>
    </row>
    <row r="72" spans="1:17" x14ac:dyDescent="0.25">
      <c r="A72" s="66" t="s">
        <v>72</v>
      </c>
      <c r="B72" s="274">
        <v>974000</v>
      </c>
      <c r="C72" s="274">
        <v>1183000</v>
      </c>
      <c r="D72" s="274">
        <v>1183750</v>
      </c>
      <c r="E72" s="274">
        <v>1001250</v>
      </c>
      <c r="F72" s="274">
        <v>1945000</v>
      </c>
      <c r="G72" s="274">
        <v>1660000</v>
      </c>
      <c r="H72" s="273">
        <v>1535000</v>
      </c>
      <c r="K72" s="351"/>
      <c r="L72" s="351"/>
      <c r="M72" s="351"/>
      <c r="N72" s="351"/>
      <c r="O72" s="351"/>
      <c r="P72" s="351"/>
      <c r="Q72" s="351"/>
    </row>
    <row r="73" spans="1:17" x14ac:dyDescent="0.25">
      <c r="A73" s="68" t="s">
        <v>73</v>
      </c>
      <c r="B73" s="276">
        <v>980000</v>
      </c>
      <c r="C73" s="276">
        <v>1253750</v>
      </c>
      <c r="D73" s="276">
        <v>1180000</v>
      </c>
      <c r="E73" s="276">
        <v>1100000</v>
      </c>
      <c r="F73" s="276">
        <v>1960000</v>
      </c>
      <c r="G73" s="276">
        <v>1694000</v>
      </c>
      <c r="H73" s="275">
        <v>1520500</v>
      </c>
      <c r="K73" s="351"/>
      <c r="L73" s="351"/>
      <c r="M73" s="351"/>
      <c r="N73" s="351"/>
      <c r="O73" s="351"/>
      <c r="P73" s="351"/>
      <c r="Q73" s="351"/>
    </row>
    <row r="74" spans="1:17" x14ac:dyDescent="0.25">
      <c r="A74" s="66" t="s">
        <v>74</v>
      </c>
      <c r="B74" s="274">
        <v>980000</v>
      </c>
      <c r="C74" s="274">
        <v>1280000</v>
      </c>
      <c r="D74" s="274">
        <v>1150000</v>
      </c>
      <c r="E74" s="274">
        <v>1222000</v>
      </c>
      <c r="F74" s="274">
        <v>1970000</v>
      </c>
      <c r="G74" s="274">
        <v>1750000</v>
      </c>
      <c r="H74" s="273">
        <v>1468125</v>
      </c>
      <c r="K74" s="351"/>
      <c r="L74" s="351"/>
      <c r="M74" s="351"/>
      <c r="N74" s="351"/>
      <c r="O74" s="351"/>
      <c r="P74" s="351"/>
      <c r="Q74" s="351"/>
    </row>
    <row r="75" spans="1:17" x14ac:dyDescent="0.25">
      <c r="A75" s="77" t="s">
        <v>375</v>
      </c>
      <c r="B75" s="272">
        <v>961520.83333333337</v>
      </c>
      <c r="C75" s="272">
        <v>1146595.8333333333</v>
      </c>
      <c r="D75" s="272">
        <v>1378604.1666666667</v>
      </c>
      <c r="E75" s="272">
        <v>1023295.8333333334</v>
      </c>
      <c r="F75" s="272">
        <v>1675104.1666666667</v>
      </c>
      <c r="G75" s="272">
        <v>1778500</v>
      </c>
      <c r="H75" s="271">
        <v>1727052.0833333333</v>
      </c>
      <c r="K75" s="355"/>
      <c r="L75" s="355"/>
      <c r="M75" s="355"/>
      <c r="N75" s="355"/>
      <c r="O75" s="355"/>
      <c r="P75" s="355"/>
      <c r="Q75" s="355"/>
    </row>
    <row r="76" spans="1:17" x14ac:dyDescent="0.25">
      <c r="B76" s="270"/>
      <c r="C76" s="270"/>
      <c r="D76" s="270"/>
      <c r="E76" s="270"/>
      <c r="F76" s="270"/>
      <c r="G76" s="270"/>
      <c r="H76" s="270"/>
      <c r="K76" s="351"/>
      <c r="L76" s="351"/>
      <c r="M76" s="351"/>
      <c r="N76" s="351"/>
      <c r="O76" s="351"/>
      <c r="P76" s="351"/>
      <c r="Q76" s="351"/>
    </row>
    <row r="77" spans="1:17" x14ac:dyDescent="0.25">
      <c r="A77" s="323" t="s">
        <v>62</v>
      </c>
      <c r="B77" s="305" t="s">
        <v>80</v>
      </c>
      <c r="C77" s="305"/>
      <c r="D77" s="305"/>
      <c r="E77" s="305"/>
      <c r="F77" s="305"/>
      <c r="G77" s="305"/>
      <c r="H77" s="306"/>
      <c r="K77" s="351"/>
      <c r="L77" s="351"/>
      <c r="M77" s="351"/>
      <c r="N77" s="351"/>
      <c r="O77" s="351"/>
      <c r="P77" s="351"/>
      <c r="Q77" s="351"/>
    </row>
    <row r="78" spans="1:17" ht="14.1" customHeight="1" x14ac:dyDescent="0.25">
      <c r="A78" s="324"/>
      <c r="B78" s="307">
        <v>2018</v>
      </c>
      <c r="C78" s="307">
        <v>2019</v>
      </c>
      <c r="D78" s="307">
        <v>2020</v>
      </c>
      <c r="E78" s="307">
        <v>2021</v>
      </c>
      <c r="F78" s="307">
        <v>2022</v>
      </c>
      <c r="G78" s="307" t="s">
        <v>393</v>
      </c>
      <c r="H78" s="309" t="s">
        <v>394</v>
      </c>
      <c r="K78" s="351"/>
      <c r="L78" s="351"/>
      <c r="M78" s="351"/>
      <c r="N78" s="351"/>
      <c r="O78" s="351"/>
      <c r="P78" s="351"/>
      <c r="Q78" s="351"/>
    </row>
    <row r="79" spans="1:17" x14ac:dyDescent="0.25">
      <c r="A79" s="325"/>
      <c r="B79" s="308"/>
      <c r="C79" s="308"/>
      <c r="D79" s="308"/>
      <c r="E79" s="308"/>
      <c r="F79" s="316"/>
      <c r="G79" s="308"/>
      <c r="H79" s="310"/>
      <c r="K79" s="351"/>
      <c r="L79" s="351"/>
      <c r="M79" s="351"/>
      <c r="N79" s="351"/>
      <c r="O79" s="351"/>
      <c r="P79" s="351"/>
      <c r="Q79" s="351"/>
    </row>
    <row r="80" spans="1:17" x14ac:dyDescent="0.25">
      <c r="A80" s="76" t="s">
        <v>63</v>
      </c>
      <c r="B80" s="277">
        <v>834000</v>
      </c>
      <c r="C80" s="277">
        <v>995000</v>
      </c>
      <c r="D80" s="277">
        <v>1320000</v>
      </c>
      <c r="E80" s="277">
        <v>960000</v>
      </c>
      <c r="F80" s="277">
        <v>1210000</v>
      </c>
      <c r="G80" s="276">
        <v>1904000</v>
      </c>
      <c r="H80" s="275">
        <v>1720000</v>
      </c>
      <c r="K80" s="351"/>
      <c r="L80" s="351"/>
      <c r="M80" s="351"/>
      <c r="N80" s="351"/>
      <c r="O80" s="351"/>
      <c r="P80" s="351"/>
      <c r="Q80" s="351"/>
    </row>
    <row r="81" spans="1:17" x14ac:dyDescent="0.25">
      <c r="A81" s="66" t="s">
        <v>64</v>
      </c>
      <c r="B81" s="274">
        <v>857000</v>
      </c>
      <c r="C81" s="274">
        <v>1083000</v>
      </c>
      <c r="D81" s="274">
        <v>1425000</v>
      </c>
      <c r="E81" s="274">
        <v>960000</v>
      </c>
      <c r="F81" s="274">
        <v>1351000</v>
      </c>
      <c r="G81" s="274">
        <v>1905000</v>
      </c>
      <c r="H81" s="273">
        <v>1720000</v>
      </c>
      <c r="K81" s="351"/>
      <c r="L81" s="351"/>
      <c r="M81" s="351"/>
      <c r="N81" s="351"/>
      <c r="O81" s="351"/>
      <c r="P81" s="351"/>
      <c r="Q81" s="351"/>
    </row>
    <row r="82" spans="1:17" x14ac:dyDescent="0.25">
      <c r="A82" s="68" t="s">
        <v>65</v>
      </c>
      <c r="B82" s="276">
        <v>883000</v>
      </c>
      <c r="C82" s="276">
        <v>1072000</v>
      </c>
      <c r="D82" s="276">
        <v>1437500</v>
      </c>
      <c r="E82" s="276">
        <v>965200</v>
      </c>
      <c r="F82" s="276">
        <v>1566400</v>
      </c>
      <c r="G82" s="276">
        <v>1885200</v>
      </c>
      <c r="H82" s="275">
        <v>1717500</v>
      </c>
      <c r="K82" s="351"/>
      <c r="L82" s="351"/>
      <c r="M82" s="351"/>
      <c r="N82" s="351"/>
      <c r="O82" s="351"/>
      <c r="P82" s="351"/>
      <c r="Q82" s="351"/>
    </row>
    <row r="83" spans="1:17" x14ac:dyDescent="0.25">
      <c r="A83" s="66" t="s">
        <v>66</v>
      </c>
      <c r="B83" s="274">
        <v>915000</v>
      </c>
      <c r="C83" s="274">
        <v>1071000</v>
      </c>
      <c r="D83" s="274">
        <v>1558000</v>
      </c>
      <c r="E83" s="274">
        <v>970500</v>
      </c>
      <c r="F83" s="274">
        <v>1672000</v>
      </c>
      <c r="G83" s="274">
        <v>1887500</v>
      </c>
      <c r="H83" s="273">
        <v>1725000</v>
      </c>
      <c r="K83" s="351"/>
      <c r="L83" s="351"/>
      <c r="M83" s="351"/>
      <c r="N83" s="351"/>
      <c r="O83" s="351"/>
      <c r="P83" s="351"/>
      <c r="Q83" s="351"/>
    </row>
    <row r="84" spans="1:17" x14ac:dyDescent="0.25">
      <c r="A84" s="68" t="s">
        <v>67</v>
      </c>
      <c r="B84" s="276">
        <v>993600</v>
      </c>
      <c r="C84" s="276">
        <v>1106400</v>
      </c>
      <c r="D84" s="276">
        <v>1637500</v>
      </c>
      <c r="E84" s="276">
        <v>972000</v>
      </c>
      <c r="F84" s="276">
        <v>1678000</v>
      </c>
      <c r="G84" s="276">
        <v>1874600</v>
      </c>
      <c r="H84" s="275">
        <v>1802000</v>
      </c>
      <c r="K84" s="351"/>
      <c r="L84" s="351"/>
      <c r="M84" s="351"/>
      <c r="N84" s="351"/>
      <c r="O84" s="351"/>
      <c r="P84" s="351"/>
      <c r="Q84" s="351"/>
    </row>
    <row r="85" spans="1:17" x14ac:dyDescent="0.25">
      <c r="A85" s="66" t="s">
        <v>68</v>
      </c>
      <c r="B85" s="274">
        <v>966250</v>
      </c>
      <c r="C85" s="274">
        <v>1120000</v>
      </c>
      <c r="D85" s="274">
        <v>1543000</v>
      </c>
      <c r="E85" s="274">
        <v>973200</v>
      </c>
      <c r="F85" s="274">
        <v>1596000</v>
      </c>
      <c r="G85" s="274">
        <v>1707500</v>
      </c>
      <c r="H85" s="273">
        <v>1850000</v>
      </c>
      <c r="K85" s="351"/>
      <c r="L85" s="351"/>
      <c r="M85" s="351"/>
      <c r="N85" s="351"/>
      <c r="O85" s="351"/>
      <c r="P85" s="351"/>
      <c r="Q85" s="351"/>
    </row>
    <row r="86" spans="1:17" x14ac:dyDescent="0.25">
      <c r="A86" s="68" t="s">
        <v>69</v>
      </c>
      <c r="B86" s="276">
        <v>896000</v>
      </c>
      <c r="C86" s="276">
        <v>1148000</v>
      </c>
      <c r="D86" s="276">
        <v>1365600</v>
      </c>
      <c r="E86" s="276">
        <v>964000</v>
      </c>
      <c r="F86" s="276">
        <v>1603000</v>
      </c>
      <c r="G86" s="276">
        <v>1670000</v>
      </c>
      <c r="H86" s="275">
        <v>1728000</v>
      </c>
      <c r="K86" s="351"/>
      <c r="L86" s="351"/>
      <c r="M86" s="351"/>
      <c r="N86" s="351"/>
      <c r="O86" s="351"/>
      <c r="P86" s="351"/>
      <c r="Q86" s="351"/>
    </row>
    <row r="87" spans="1:17" x14ac:dyDescent="0.25">
      <c r="A87" s="66" t="s">
        <v>70</v>
      </c>
      <c r="B87" s="274">
        <v>916000</v>
      </c>
      <c r="C87" s="274">
        <v>1118000</v>
      </c>
      <c r="D87" s="274">
        <v>1199000</v>
      </c>
      <c r="E87" s="274">
        <v>935000</v>
      </c>
      <c r="F87" s="274">
        <v>1691200</v>
      </c>
      <c r="G87" s="274">
        <v>1612000</v>
      </c>
      <c r="H87" s="273">
        <v>1617500</v>
      </c>
      <c r="K87" s="351"/>
      <c r="L87" s="351"/>
      <c r="M87" s="351"/>
      <c r="N87" s="351"/>
      <c r="O87" s="351"/>
      <c r="P87" s="351"/>
      <c r="Q87" s="351"/>
    </row>
    <row r="88" spans="1:17" x14ac:dyDescent="0.25">
      <c r="A88" s="68" t="s">
        <v>71</v>
      </c>
      <c r="B88" s="276">
        <v>929000</v>
      </c>
      <c r="C88" s="276">
        <v>1156000</v>
      </c>
      <c r="D88" s="276">
        <v>1180400</v>
      </c>
      <c r="E88" s="276">
        <v>920000</v>
      </c>
      <c r="F88" s="276">
        <v>1700750</v>
      </c>
      <c r="G88" s="276">
        <v>1615000</v>
      </c>
      <c r="H88" s="275">
        <v>1577000</v>
      </c>
      <c r="K88" s="351"/>
      <c r="L88" s="351"/>
      <c r="M88" s="351"/>
      <c r="N88" s="351"/>
      <c r="O88" s="351"/>
      <c r="P88" s="351"/>
      <c r="Q88" s="351"/>
    </row>
    <row r="89" spans="1:17" x14ac:dyDescent="0.25">
      <c r="A89" s="66" t="s">
        <v>72</v>
      </c>
      <c r="B89" s="274">
        <v>928000</v>
      </c>
      <c r="C89" s="274">
        <v>1193600</v>
      </c>
      <c r="D89" s="274">
        <v>1176000</v>
      </c>
      <c r="E89" s="274">
        <v>959500</v>
      </c>
      <c r="F89" s="274">
        <v>1714000</v>
      </c>
      <c r="G89" s="274">
        <v>1625500</v>
      </c>
      <c r="H89" s="273">
        <v>1577000</v>
      </c>
      <c r="K89" s="351"/>
      <c r="L89" s="351"/>
      <c r="M89" s="351"/>
      <c r="N89" s="351"/>
      <c r="O89" s="351"/>
      <c r="P89" s="351"/>
      <c r="Q89" s="351"/>
    </row>
    <row r="90" spans="1:17" x14ac:dyDescent="0.25">
      <c r="A90" s="68" t="s">
        <v>73</v>
      </c>
      <c r="B90" s="276">
        <v>930000</v>
      </c>
      <c r="C90" s="276">
        <v>1263333.25</v>
      </c>
      <c r="D90" s="276">
        <v>1178000</v>
      </c>
      <c r="E90" s="276">
        <v>972500</v>
      </c>
      <c r="F90" s="276">
        <v>1760000</v>
      </c>
      <c r="G90" s="276">
        <v>1660000</v>
      </c>
      <c r="H90" s="275">
        <v>1620000</v>
      </c>
      <c r="K90" s="351"/>
      <c r="L90" s="351"/>
      <c r="M90" s="351"/>
      <c r="N90" s="351"/>
      <c r="O90" s="351"/>
      <c r="P90" s="351"/>
      <c r="Q90" s="351"/>
    </row>
    <row r="91" spans="1:17" x14ac:dyDescent="0.25">
      <c r="A91" s="66" t="s">
        <v>74</v>
      </c>
      <c r="B91" s="274">
        <v>935000</v>
      </c>
      <c r="C91" s="274">
        <v>1302500</v>
      </c>
      <c r="D91" s="274">
        <v>1156000</v>
      </c>
      <c r="E91" s="274">
        <v>1028000</v>
      </c>
      <c r="F91" s="274">
        <v>1904000</v>
      </c>
      <c r="G91" s="274">
        <v>1720000</v>
      </c>
      <c r="H91" s="273">
        <v>1538500</v>
      </c>
      <c r="K91" s="351"/>
      <c r="L91" s="351"/>
      <c r="M91" s="351"/>
      <c r="N91" s="351"/>
      <c r="O91" s="351"/>
      <c r="P91" s="351"/>
      <c r="Q91" s="351"/>
    </row>
    <row r="92" spans="1:17" x14ac:dyDescent="0.25">
      <c r="A92" s="77" t="s">
        <v>375</v>
      </c>
      <c r="B92" s="272">
        <v>915237.5</v>
      </c>
      <c r="C92" s="272">
        <v>1135736.1041666667</v>
      </c>
      <c r="D92" s="272">
        <v>1348000</v>
      </c>
      <c r="E92" s="272">
        <v>964991.66666666663</v>
      </c>
      <c r="F92" s="272">
        <v>1620529.1666666667</v>
      </c>
      <c r="G92" s="272">
        <v>1755525</v>
      </c>
      <c r="H92" s="271">
        <v>1682708.3333333333</v>
      </c>
      <c r="K92" s="355"/>
      <c r="L92" s="355"/>
      <c r="M92" s="355"/>
      <c r="N92" s="355"/>
      <c r="O92" s="355"/>
      <c r="P92" s="355"/>
      <c r="Q92" s="355"/>
    </row>
    <row r="93" spans="1:17" x14ac:dyDescent="0.25">
      <c r="B93" s="270"/>
      <c r="C93" s="270"/>
      <c r="D93" s="270"/>
      <c r="E93" s="270"/>
      <c r="F93" s="270"/>
      <c r="G93" s="270"/>
      <c r="H93" s="270"/>
      <c r="K93" s="351"/>
      <c r="L93" s="351"/>
      <c r="M93" s="351"/>
      <c r="N93" s="351"/>
      <c r="O93" s="351"/>
      <c r="P93" s="351"/>
      <c r="Q93" s="351"/>
    </row>
    <row r="94" spans="1:17" x14ac:dyDescent="0.25">
      <c r="A94" s="183" t="s">
        <v>81</v>
      </c>
      <c r="B94" s="188"/>
      <c r="C94" s="188"/>
      <c r="D94" s="188"/>
      <c r="E94" s="188"/>
      <c r="F94" s="188"/>
      <c r="G94" s="188"/>
      <c r="H94" s="189"/>
      <c r="K94" s="351"/>
      <c r="L94" s="351"/>
      <c r="M94" s="351"/>
      <c r="N94" s="351"/>
      <c r="O94" s="351"/>
      <c r="P94" s="351"/>
      <c r="Q94" s="351"/>
    </row>
    <row r="95" spans="1:17" x14ac:dyDescent="0.25">
      <c r="A95" s="186" t="s">
        <v>337</v>
      </c>
      <c r="H95" s="190"/>
      <c r="K95" s="351"/>
      <c r="L95" s="351"/>
      <c r="M95" s="351"/>
      <c r="N95" s="351"/>
      <c r="O95" s="351"/>
      <c r="P95" s="351"/>
      <c r="Q95" s="351"/>
    </row>
    <row r="96" spans="1:17" ht="26.1" customHeight="1" x14ac:dyDescent="0.25">
      <c r="A96" s="320" t="s">
        <v>392</v>
      </c>
      <c r="B96" s="321"/>
      <c r="C96" s="321"/>
      <c r="D96" s="321"/>
      <c r="E96" s="321"/>
      <c r="F96" s="321"/>
      <c r="G96" s="321"/>
      <c r="H96" s="322"/>
      <c r="K96" s="351"/>
      <c r="L96" s="351"/>
      <c r="M96" s="351"/>
      <c r="N96" s="351"/>
      <c r="O96" s="351"/>
      <c r="P96" s="351"/>
      <c r="Q96" s="351"/>
    </row>
    <row r="97" spans="1:17" x14ac:dyDescent="0.25">
      <c r="A97" s="86" t="s">
        <v>427</v>
      </c>
      <c r="H97" s="190"/>
      <c r="K97" s="351"/>
      <c r="L97" s="351"/>
      <c r="M97" s="351"/>
      <c r="N97" s="351"/>
      <c r="O97" s="351"/>
      <c r="P97" s="351"/>
      <c r="Q97" s="351"/>
    </row>
    <row r="98" spans="1:17" x14ac:dyDescent="0.25">
      <c r="A98" s="86" t="s">
        <v>428</v>
      </c>
      <c r="H98" s="190"/>
      <c r="K98" s="351"/>
      <c r="L98" s="351"/>
      <c r="M98" s="351"/>
      <c r="N98" s="351"/>
      <c r="O98" s="351"/>
      <c r="P98" s="351"/>
      <c r="Q98" s="351"/>
    </row>
    <row r="99" spans="1:17" x14ac:dyDescent="0.25">
      <c r="A99" s="171" t="s">
        <v>429</v>
      </c>
      <c r="B99" s="178"/>
      <c r="C99" s="178"/>
      <c r="D99" s="178"/>
      <c r="E99" s="178"/>
      <c r="F99" s="178"/>
      <c r="G99" s="178"/>
      <c r="H99" s="177"/>
    </row>
    <row r="102" spans="1:17" x14ac:dyDescent="0.25">
      <c r="K102" s="293"/>
      <c r="L102" s="293"/>
      <c r="M102" s="293"/>
      <c r="N102" s="293"/>
      <c r="O102" s="293"/>
      <c r="P102" s="293"/>
      <c r="Q102" s="293"/>
    </row>
  </sheetData>
  <mergeCells count="56">
    <mergeCell ref="A1:H2"/>
    <mergeCell ref="E61:E62"/>
    <mergeCell ref="A60:A62"/>
    <mergeCell ref="B78:B79"/>
    <mergeCell ref="C78:C79"/>
    <mergeCell ref="D78:D79"/>
    <mergeCell ref="A3:H4"/>
    <mergeCell ref="H10:H11"/>
    <mergeCell ref="B9:H9"/>
    <mergeCell ref="G27:G28"/>
    <mergeCell ref="H27:H28"/>
    <mergeCell ref="C27:C28"/>
    <mergeCell ref="D27:D28"/>
    <mergeCell ref="E27:E28"/>
    <mergeCell ref="F27:F28"/>
    <mergeCell ref="B27:B28"/>
    <mergeCell ref="A96:H96"/>
    <mergeCell ref="E10:E11"/>
    <mergeCell ref="F10:F11"/>
    <mergeCell ref="A9:A11"/>
    <mergeCell ref="B44:B45"/>
    <mergeCell ref="C44:C45"/>
    <mergeCell ref="D44:D45"/>
    <mergeCell ref="A26:A28"/>
    <mergeCell ref="A43:A45"/>
    <mergeCell ref="B10:B11"/>
    <mergeCell ref="C10:C11"/>
    <mergeCell ref="D10:D11"/>
    <mergeCell ref="E44:E45"/>
    <mergeCell ref="F44:F45"/>
    <mergeCell ref="A77:A79"/>
    <mergeCell ref="G10:G11"/>
    <mergeCell ref="G61:G62"/>
    <mergeCell ref="H61:H62"/>
    <mergeCell ref="G78:G79"/>
    <mergeCell ref="H78:H79"/>
    <mergeCell ref="B26:H26"/>
    <mergeCell ref="B43:H43"/>
    <mergeCell ref="B60:H60"/>
    <mergeCell ref="B77:H77"/>
    <mergeCell ref="G44:G45"/>
    <mergeCell ref="H44:H45"/>
    <mergeCell ref="F78:F79"/>
    <mergeCell ref="F61:F62"/>
    <mergeCell ref="E78:E79"/>
    <mergeCell ref="B61:B62"/>
    <mergeCell ref="C61:C62"/>
    <mergeCell ref="D61:D62"/>
    <mergeCell ref="Q10:Q11"/>
    <mergeCell ref="K9:Q9"/>
    <mergeCell ref="K10:K11"/>
    <mergeCell ref="L10:L11"/>
    <mergeCell ref="M10:M11"/>
    <mergeCell ref="N10:N11"/>
    <mergeCell ref="O10:O11"/>
    <mergeCell ref="P10:P11"/>
  </mergeCells>
  <conditionalFormatting sqref="K24:Q24 K41:Q41 K58:Q58 K75:Q75 K92:Q92 K102:Q102">
    <cfRule type="cellIs" dxfId="51" priority="4" operator="notEqual">
      <formula>0</formula>
    </cfRule>
  </conditionalFormatting>
  <hyperlinks>
    <hyperlink ref="J3" location="Índice!A1" display="Índice" xr:uid="{CE42005C-1137-45D8-8777-FCE80F2EB9AE}"/>
  </hyperlinks>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7D22B-1FFA-48E2-AD13-7EDB74E121AB}">
  <sheetPr codeName="Hoja48"/>
  <dimension ref="A1:AY119"/>
  <sheetViews>
    <sheetView zoomScaleNormal="100" workbookViewId="0">
      <selection sqref="A1:X2"/>
    </sheetView>
  </sheetViews>
  <sheetFormatPr baseColWidth="10" defaultColWidth="11.42578125" defaultRowHeight="15" x14ac:dyDescent="0.25"/>
  <cols>
    <col min="1" max="1" width="20.42578125" style="1" customWidth="1"/>
    <col min="2" max="8" width="9.85546875" style="1" customWidth="1"/>
    <col min="9" max="9" width="1" style="1" customWidth="1"/>
    <col min="10" max="16" width="9.85546875" style="1" customWidth="1"/>
    <col min="17" max="17" width="1" style="1" customWidth="1"/>
    <col min="18" max="24" width="9.85546875" style="1" customWidth="1"/>
    <col min="25" max="26" width="11.42578125" style="1" customWidth="1"/>
    <col min="27" max="16384" width="11.42578125" style="1"/>
  </cols>
  <sheetData>
    <row r="1" spans="1:51" ht="60" customHeight="1" x14ac:dyDescent="0.25">
      <c r="A1" s="299"/>
      <c r="B1" s="299"/>
      <c r="C1" s="299"/>
      <c r="D1" s="299"/>
      <c r="E1" s="299"/>
      <c r="F1" s="299"/>
      <c r="G1" s="299"/>
      <c r="H1" s="299"/>
      <c r="I1" s="299"/>
      <c r="J1" s="299"/>
      <c r="K1" s="299"/>
      <c r="L1" s="299"/>
      <c r="M1" s="299"/>
      <c r="N1" s="299"/>
      <c r="O1" s="299"/>
      <c r="P1" s="299"/>
      <c r="Q1" s="299"/>
      <c r="R1" s="299"/>
      <c r="S1" s="299"/>
      <c r="T1" s="299"/>
      <c r="U1" s="299"/>
      <c r="V1" s="299"/>
      <c r="W1" s="299"/>
      <c r="X1" s="299"/>
    </row>
    <row r="2" spans="1:51" ht="24.75" customHeight="1" x14ac:dyDescent="0.25">
      <c r="A2" s="299"/>
      <c r="B2" s="299"/>
      <c r="C2" s="299"/>
      <c r="D2" s="299"/>
      <c r="E2" s="299"/>
      <c r="F2" s="299"/>
      <c r="G2" s="299"/>
      <c r="H2" s="299"/>
      <c r="I2" s="299"/>
      <c r="J2" s="299"/>
      <c r="K2" s="299"/>
      <c r="L2" s="299"/>
      <c r="M2" s="299"/>
      <c r="N2" s="299"/>
      <c r="O2" s="299"/>
      <c r="P2" s="299"/>
      <c r="Q2" s="299"/>
      <c r="R2" s="299"/>
      <c r="S2" s="299"/>
      <c r="T2" s="299"/>
      <c r="U2" s="299"/>
      <c r="V2" s="299"/>
      <c r="W2" s="299"/>
      <c r="X2" s="299"/>
    </row>
    <row r="3" spans="1:51" ht="13.5" customHeight="1" x14ac:dyDescent="0.25">
      <c r="A3" s="311" t="s">
        <v>291</v>
      </c>
      <c r="B3" s="311"/>
      <c r="C3" s="311"/>
      <c r="D3" s="311"/>
      <c r="E3" s="311"/>
      <c r="F3" s="311"/>
      <c r="G3" s="311"/>
      <c r="H3" s="311"/>
      <c r="I3" s="311"/>
      <c r="J3" s="311"/>
      <c r="K3" s="311"/>
      <c r="L3" s="311"/>
      <c r="M3" s="311"/>
      <c r="N3" s="311"/>
      <c r="O3" s="311"/>
      <c r="P3" s="311"/>
      <c r="Q3" s="311"/>
      <c r="R3" s="311"/>
      <c r="S3" s="311"/>
      <c r="T3" s="311"/>
      <c r="U3" s="311"/>
      <c r="V3" s="311"/>
      <c r="W3" s="311"/>
      <c r="X3" s="311"/>
    </row>
    <row r="4" spans="1:51" ht="16.5" customHeight="1" x14ac:dyDescent="0.25">
      <c r="A4" s="311"/>
      <c r="B4" s="311"/>
      <c r="C4" s="311"/>
      <c r="D4" s="311"/>
      <c r="E4" s="311"/>
      <c r="F4" s="311"/>
      <c r="G4" s="311"/>
      <c r="H4" s="311"/>
      <c r="I4" s="311"/>
      <c r="J4" s="311"/>
      <c r="K4" s="311"/>
      <c r="L4" s="311"/>
      <c r="M4" s="311"/>
      <c r="N4" s="311"/>
      <c r="O4" s="311"/>
      <c r="P4" s="311"/>
      <c r="Q4" s="311"/>
      <c r="R4" s="311"/>
      <c r="S4" s="311"/>
      <c r="T4" s="311"/>
      <c r="U4" s="311"/>
      <c r="V4" s="311"/>
      <c r="W4" s="311"/>
      <c r="X4" s="311"/>
    </row>
    <row r="5" spans="1:51" x14ac:dyDescent="0.25">
      <c r="A5" s="211" t="s">
        <v>356</v>
      </c>
      <c r="B5" s="211"/>
      <c r="C5" s="212"/>
      <c r="D5" s="212"/>
      <c r="E5" s="211"/>
      <c r="F5" s="210"/>
      <c r="G5" s="210"/>
      <c r="H5" s="210"/>
      <c r="I5" s="210"/>
      <c r="J5" s="210"/>
      <c r="K5" s="210"/>
      <c r="L5" s="210"/>
      <c r="M5" s="210"/>
      <c r="N5" s="210"/>
      <c r="O5" s="210"/>
      <c r="P5" s="210"/>
      <c r="Q5" s="210"/>
      <c r="R5" s="210"/>
      <c r="S5" s="210"/>
      <c r="T5" s="210"/>
      <c r="U5" s="210"/>
      <c r="V5" s="210"/>
      <c r="W5" s="210"/>
      <c r="X5" s="210"/>
      <c r="Z5" s="234" t="s">
        <v>59</v>
      </c>
    </row>
    <row r="6" spans="1:51" x14ac:dyDescent="0.25">
      <c r="A6" s="213" t="s">
        <v>88</v>
      </c>
      <c r="B6" s="213"/>
      <c r="C6" s="210"/>
      <c r="D6" s="210"/>
      <c r="E6" s="210"/>
      <c r="F6" s="210"/>
      <c r="G6" s="210"/>
      <c r="H6" s="210"/>
      <c r="I6" s="210"/>
      <c r="J6" s="210"/>
      <c r="K6" s="210"/>
      <c r="L6" s="210"/>
      <c r="M6" s="210"/>
      <c r="N6" s="210"/>
      <c r="O6" s="210"/>
      <c r="P6" s="210"/>
      <c r="Q6" s="210"/>
      <c r="R6" s="210"/>
      <c r="S6" s="210"/>
      <c r="T6" s="210"/>
      <c r="U6" s="210"/>
      <c r="V6" s="210"/>
      <c r="W6" s="210"/>
      <c r="X6" s="210"/>
    </row>
    <row r="7" spans="1:51" x14ac:dyDescent="0.25">
      <c r="A7" s="213" t="s">
        <v>60</v>
      </c>
      <c r="B7" s="213"/>
      <c r="C7" s="210"/>
      <c r="D7" s="210"/>
      <c r="E7" s="210"/>
      <c r="F7" s="210"/>
      <c r="G7" s="210"/>
      <c r="H7" s="210"/>
      <c r="I7" s="210"/>
      <c r="J7" s="210"/>
      <c r="K7" s="210"/>
      <c r="L7" s="210"/>
      <c r="M7" s="210"/>
      <c r="N7" s="210"/>
      <c r="O7" s="210"/>
      <c r="P7" s="210"/>
      <c r="Q7" s="210"/>
      <c r="R7" s="210"/>
      <c r="S7" s="210"/>
      <c r="T7" s="210"/>
      <c r="U7" s="210"/>
      <c r="V7" s="210"/>
      <c r="W7" s="210"/>
      <c r="X7" s="210"/>
    </row>
    <row r="8" spans="1:51" x14ac:dyDescent="0.25">
      <c r="A8" s="214" t="s">
        <v>395</v>
      </c>
      <c r="B8" s="214"/>
      <c r="C8" s="210"/>
      <c r="D8" s="210"/>
      <c r="E8" s="210"/>
      <c r="F8" s="210"/>
      <c r="G8" s="210"/>
      <c r="H8" s="210"/>
      <c r="I8" s="210"/>
      <c r="J8" s="210"/>
      <c r="K8" s="210"/>
      <c r="L8" s="210"/>
      <c r="M8" s="210"/>
      <c r="N8" s="210"/>
      <c r="O8" s="210"/>
      <c r="P8" s="210"/>
      <c r="Q8" s="210"/>
      <c r="R8" s="210"/>
      <c r="S8" s="210"/>
      <c r="T8" s="210"/>
      <c r="U8" s="210"/>
      <c r="V8" s="210"/>
      <c r="W8" s="210"/>
      <c r="X8" s="210"/>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row>
    <row r="9" spans="1:51" x14ac:dyDescent="0.25">
      <c r="A9" s="173"/>
      <c r="B9" s="173"/>
      <c r="C9" s="174"/>
      <c r="D9" s="174"/>
      <c r="E9" s="174"/>
      <c r="F9" s="174"/>
      <c r="G9" s="174"/>
      <c r="H9" s="174"/>
      <c r="Z9" s="353"/>
      <c r="AA9" s="353"/>
      <c r="AB9" s="353"/>
      <c r="AC9" s="353"/>
      <c r="AD9" s="353"/>
      <c r="AE9" s="353"/>
      <c r="AF9" s="353"/>
      <c r="AG9" s="351"/>
      <c r="AH9" s="353"/>
      <c r="AI9" s="353"/>
      <c r="AJ9" s="353"/>
      <c r="AK9" s="353"/>
      <c r="AL9" s="353"/>
      <c r="AM9" s="353"/>
      <c r="AN9" s="353"/>
      <c r="AO9" s="351"/>
      <c r="AP9" s="353"/>
      <c r="AQ9" s="353"/>
      <c r="AR9" s="353"/>
      <c r="AS9" s="353"/>
      <c r="AT9" s="353"/>
      <c r="AU9" s="353"/>
      <c r="AV9" s="353"/>
      <c r="AW9" s="351"/>
      <c r="AX9" s="351"/>
      <c r="AY9" s="351"/>
    </row>
    <row r="10" spans="1:51" ht="14.1" customHeight="1" x14ac:dyDescent="0.25">
      <c r="A10" s="312" t="s">
        <v>62</v>
      </c>
      <c r="B10" s="305" t="s">
        <v>318</v>
      </c>
      <c r="C10" s="305"/>
      <c r="D10" s="305"/>
      <c r="E10" s="305"/>
      <c r="F10" s="305"/>
      <c r="G10" s="305"/>
      <c r="H10" s="305"/>
      <c r="I10" s="216"/>
      <c r="J10" s="305" t="s">
        <v>319</v>
      </c>
      <c r="K10" s="305"/>
      <c r="L10" s="305"/>
      <c r="M10" s="305"/>
      <c r="N10" s="305"/>
      <c r="O10" s="305"/>
      <c r="P10" s="305"/>
      <c r="Q10" s="216"/>
      <c r="R10" s="305" t="s">
        <v>320</v>
      </c>
      <c r="S10" s="305"/>
      <c r="T10" s="305"/>
      <c r="U10" s="305"/>
      <c r="V10" s="305"/>
      <c r="W10" s="305"/>
      <c r="X10" s="306"/>
      <c r="Z10" s="354"/>
      <c r="AA10" s="354"/>
      <c r="AB10" s="354"/>
      <c r="AC10" s="354"/>
      <c r="AD10" s="354"/>
      <c r="AE10" s="354"/>
      <c r="AF10" s="354"/>
      <c r="AG10" s="351"/>
      <c r="AH10" s="354"/>
      <c r="AI10" s="354"/>
      <c r="AJ10" s="354"/>
      <c r="AK10" s="354"/>
      <c r="AL10" s="354"/>
      <c r="AM10" s="354"/>
      <c r="AN10" s="354"/>
      <c r="AO10" s="351"/>
      <c r="AP10" s="354"/>
      <c r="AQ10" s="354"/>
      <c r="AR10" s="354"/>
      <c r="AS10" s="354"/>
      <c r="AT10" s="354"/>
      <c r="AU10" s="354"/>
      <c r="AV10" s="354"/>
      <c r="AW10" s="351"/>
      <c r="AX10" s="351"/>
      <c r="AY10" s="351"/>
    </row>
    <row r="11" spans="1:51" ht="14.1" customHeight="1" x14ac:dyDescent="0.25">
      <c r="A11" s="313"/>
      <c r="B11" s="307">
        <v>2018</v>
      </c>
      <c r="C11" s="307">
        <v>2019</v>
      </c>
      <c r="D11" s="307">
        <v>2020</v>
      </c>
      <c r="E11" s="307">
        <v>2021</v>
      </c>
      <c r="F11" s="307">
        <v>2022</v>
      </c>
      <c r="G11" s="307" t="s">
        <v>393</v>
      </c>
      <c r="H11" s="307" t="s">
        <v>394</v>
      </c>
      <c r="I11" s="26"/>
      <c r="J11" s="307">
        <v>2018</v>
      </c>
      <c r="K11" s="307">
        <v>2019</v>
      </c>
      <c r="L11" s="307">
        <v>2020</v>
      </c>
      <c r="M11" s="307">
        <v>2021</v>
      </c>
      <c r="N11" s="307">
        <v>2022</v>
      </c>
      <c r="O11" s="307" t="s">
        <v>393</v>
      </c>
      <c r="P11" s="307" t="s">
        <v>394</v>
      </c>
      <c r="Q11" s="26"/>
      <c r="R11" s="307">
        <v>2018</v>
      </c>
      <c r="S11" s="307">
        <v>2019</v>
      </c>
      <c r="T11" s="307">
        <v>2020</v>
      </c>
      <c r="U11" s="307">
        <v>2021</v>
      </c>
      <c r="V11" s="307">
        <v>2022</v>
      </c>
      <c r="W11" s="307" t="s">
        <v>393</v>
      </c>
      <c r="X11" s="309" t="s">
        <v>394</v>
      </c>
      <c r="Z11" s="354"/>
      <c r="AA11" s="354"/>
      <c r="AB11" s="354"/>
      <c r="AC11" s="354"/>
      <c r="AD11" s="354"/>
      <c r="AE11" s="354"/>
      <c r="AF11" s="354"/>
      <c r="AG11" s="351"/>
      <c r="AH11" s="354"/>
      <c r="AI11" s="354"/>
      <c r="AJ11" s="354"/>
      <c r="AK11" s="354"/>
      <c r="AL11" s="354"/>
      <c r="AM11" s="354"/>
      <c r="AN11" s="354"/>
      <c r="AO11" s="351"/>
      <c r="AP11" s="354"/>
      <c r="AQ11" s="354"/>
      <c r="AR11" s="354"/>
      <c r="AS11" s="354"/>
      <c r="AT11" s="354"/>
      <c r="AU11" s="354"/>
      <c r="AV11" s="354"/>
      <c r="AW11" s="351"/>
      <c r="AX11" s="351"/>
      <c r="AY11" s="351"/>
    </row>
    <row r="12" spans="1:51" x14ac:dyDescent="0.25">
      <c r="A12" s="314"/>
      <c r="B12" s="308"/>
      <c r="C12" s="308"/>
      <c r="D12" s="308"/>
      <c r="E12" s="308"/>
      <c r="F12" s="308"/>
      <c r="G12" s="308"/>
      <c r="H12" s="308"/>
      <c r="I12" s="46"/>
      <c r="J12" s="308"/>
      <c r="K12" s="308"/>
      <c r="L12" s="308"/>
      <c r="M12" s="308"/>
      <c r="N12" s="308"/>
      <c r="O12" s="308"/>
      <c r="P12" s="308"/>
      <c r="Q12" s="46"/>
      <c r="R12" s="308"/>
      <c r="S12" s="308"/>
      <c r="T12" s="308"/>
      <c r="U12" s="308"/>
      <c r="V12" s="316"/>
      <c r="W12" s="308"/>
      <c r="X12" s="310"/>
      <c r="Z12" s="352"/>
      <c r="AA12" s="351"/>
      <c r="AB12" s="351"/>
      <c r="AC12" s="351"/>
      <c r="AD12" s="351"/>
      <c r="AE12" s="351"/>
      <c r="AF12" s="351"/>
      <c r="AG12" s="351"/>
      <c r="AH12" s="351"/>
      <c r="AI12" s="351"/>
      <c r="AJ12" s="351"/>
      <c r="AK12" s="351"/>
      <c r="AL12" s="351"/>
      <c r="AM12" s="351"/>
      <c r="AN12" s="351"/>
      <c r="AO12" s="351"/>
      <c r="AP12" s="351"/>
      <c r="AQ12" s="351"/>
      <c r="AR12" s="351"/>
      <c r="AS12" s="351"/>
      <c r="AT12" s="351"/>
      <c r="AU12" s="351"/>
      <c r="AV12" s="351"/>
      <c r="AW12" s="351"/>
      <c r="AX12" s="351"/>
      <c r="AY12" s="351"/>
    </row>
    <row r="13" spans="1:51" x14ac:dyDescent="0.25">
      <c r="A13" s="68" t="s">
        <v>63</v>
      </c>
      <c r="B13" s="69">
        <v>133252.060051932</v>
      </c>
      <c r="C13" s="69">
        <v>104190.69944009336</v>
      </c>
      <c r="D13" s="69">
        <v>141843.91229157406</v>
      </c>
      <c r="E13" s="69">
        <v>145837.49623895471</v>
      </c>
      <c r="F13" s="69">
        <v>99676.754319399683</v>
      </c>
      <c r="G13" s="69">
        <v>156877.51156105599</v>
      </c>
      <c r="H13" s="69">
        <v>189802.85565815904</v>
      </c>
      <c r="I13" s="169"/>
      <c r="J13" s="69">
        <v>133138.61677322368</v>
      </c>
      <c r="K13" s="69">
        <v>103873.67357124799</v>
      </c>
      <c r="L13" s="69">
        <v>141843.91229157406</v>
      </c>
      <c r="M13" s="69">
        <v>145837.49623895471</v>
      </c>
      <c r="N13" s="69">
        <v>99676.754319399683</v>
      </c>
      <c r="O13" s="69">
        <v>156496.96207674674</v>
      </c>
      <c r="P13" s="69">
        <v>188715.0889517981</v>
      </c>
      <c r="Q13" s="169"/>
      <c r="R13" s="69">
        <v>113.44327870831725</v>
      </c>
      <c r="S13" s="69">
        <v>317.02586884537857</v>
      </c>
      <c r="T13" s="69">
        <v>0</v>
      </c>
      <c r="U13" s="69">
        <v>0</v>
      </c>
      <c r="V13" s="181">
        <v>0</v>
      </c>
      <c r="W13" s="69">
        <v>380.54948430923531</v>
      </c>
      <c r="X13" s="70">
        <v>1087.7667063609513</v>
      </c>
      <c r="Y13" s="230"/>
      <c r="Z13" s="352"/>
      <c r="AA13" s="351"/>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row>
    <row r="14" spans="1:51" x14ac:dyDescent="0.25">
      <c r="A14" s="66" t="s">
        <v>64</v>
      </c>
      <c r="B14" s="169">
        <v>116369.40480015958</v>
      </c>
      <c r="C14" s="169">
        <v>114518.87767275196</v>
      </c>
      <c r="D14" s="169">
        <v>224667.98014814922</v>
      </c>
      <c r="E14" s="169">
        <v>165086.05198764219</v>
      </c>
      <c r="F14" s="169">
        <v>140213.8361337216</v>
      </c>
      <c r="G14" s="169">
        <v>282847.8221758327</v>
      </c>
      <c r="H14" s="169">
        <v>198752.4151801845</v>
      </c>
      <c r="I14" s="169"/>
      <c r="J14" s="169">
        <v>115888.95449625347</v>
      </c>
      <c r="K14" s="169">
        <v>114518.87767275196</v>
      </c>
      <c r="L14" s="169">
        <v>222997.37138470871</v>
      </c>
      <c r="M14" s="169">
        <v>164920.38021889885</v>
      </c>
      <c r="N14" s="169">
        <v>140213.8361337216</v>
      </c>
      <c r="O14" s="169">
        <v>282820.9897287123</v>
      </c>
      <c r="P14" s="169">
        <v>198752.4151801845</v>
      </c>
      <c r="Q14" s="169"/>
      <c r="R14" s="169">
        <v>480.45030390610299</v>
      </c>
      <c r="S14" s="169">
        <v>0</v>
      </c>
      <c r="T14" s="169">
        <v>1670.6087634405255</v>
      </c>
      <c r="U14" s="169">
        <v>165.67176874334254</v>
      </c>
      <c r="V14" s="169">
        <v>0</v>
      </c>
      <c r="W14" s="169">
        <v>26.832447120368105</v>
      </c>
      <c r="X14" s="179">
        <v>0</v>
      </c>
      <c r="Y14" s="230"/>
      <c r="Z14" s="352"/>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row>
    <row r="15" spans="1:51" x14ac:dyDescent="0.25">
      <c r="A15" s="68" t="s">
        <v>65</v>
      </c>
      <c r="B15" s="69">
        <v>73479.708338039316</v>
      </c>
      <c r="C15" s="69">
        <v>105428.86770528082</v>
      </c>
      <c r="D15" s="69">
        <v>173781.24030183864</v>
      </c>
      <c r="E15" s="69">
        <v>105206.00313000064</v>
      </c>
      <c r="F15" s="69">
        <v>172357.91555608719</v>
      </c>
      <c r="G15" s="69">
        <v>206377.62942294011</v>
      </c>
      <c r="H15" s="69">
        <v>164770.03170727467</v>
      </c>
      <c r="I15" s="169"/>
      <c r="J15" s="69">
        <v>73319.549306390516</v>
      </c>
      <c r="K15" s="69">
        <v>105428.86770528082</v>
      </c>
      <c r="L15" s="69">
        <v>173781.24030183864</v>
      </c>
      <c r="M15" s="69">
        <v>105206.00313000064</v>
      </c>
      <c r="N15" s="69">
        <v>172357.91555608719</v>
      </c>
      <c r="O15" s="69">
        <v>205921.87757106195</v>
      </c>
      <c r="P15" s="69">
        <v>164770.03170727467</v>
      </c>
      <c r="Q15" s="169"/>
      <c r="R15" s="69">
        <v>160.15903164880626</v>
      </c>
      <c r="S15" s="69">
        <v>0</v>
      </c>
      <c r="T15" s="69">
        <v>0</v>
      </c>
      <c r="U15" s="69">
        <v>0</v>
      </c>
      <c r="V15" s="69">
        <v>0</v>
      </c>
      <c r="W15" s="69">
        <v>455.7518518781493</v>
      </c>
      <c r="X15" s="70">
        <v>0</v>
      </c>
      <c r="Y15" s="230"/>
      <c r="Z15" s="352"/>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row>
    <row r="16" spans="1:51" x14ac:dyDescent="0.25">
      <c r="A16" s="66" t="s">
        <v>66</v>
      </c>
      <c r="B16" s="169">
        <v>64784.708894055686</v>
      </c>
      <c r="C16" s="169">
        <v>77709.869084648657</v>
      </c>
      <c r="D16" s="169">
        <v>117480.86655656193</v>
      </c>
      <c r="E16" s="169">
        <v>89460.603726886286</v>
      </c>
      <c r="F16" s="169">
        <v>115554.52275223206</v>
      </c>
      <c r="G16" s="169">
        <v>106702.8499965071</v>
      </c>
      <c r="H16" s="169">
        <v>129189.56123025445</v>
      </c>
      <c r="I16" s="169"/>
      <c r="J16" s="169">
        <v>64784.708894055686</v>
      </c>
      <c r="K16" s="169">
        <v>77709.869084648657</v>
      </c>
      <c r="L16" s="169">
        <v>117480.86655656193</v>
      </c>
      <c r="M16" s="169">
        <v>89460.603726886286</v>
      </c>
      <c r="N16" s="169">
        <v>115554.52275223206</v>
      </c>
      <c r="O16" s="169">
        <v>106131.2494131577</v>
      </c>
      <c r="P16" s="169">
        <v>129189.56123025445</v>
      </c>
      <c r="Q16" s="169"/>
      <c r="R16" s="169">
        <v>0</v>
      </c>
      <c r="S16" s="169">
        <v>0</v>
      </c>
      <c r="T16" s="169">
        <v>0</v>
      </c>
      <c r="U16" s="169">
        <v>0</v>
      </c>
      <c r="V16" s="169">
        <v>0</v>
      </c>
      <c r="W16" s="169">
        <v>571.60058334939458</v>
      </c>
      <c r="X16" s="179">
        <v>0</v>
      </c>
      <c r="Y16" s="230"/>
      <c r="Z16" s="352"/>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row>
    <row r="17" spans="1:51" x14ac:dyDescent="0.25">
      <c r="A17" s="68" t="s">
        <v>67</v>
      </c>
      <c r="B17" s="69">
        <v>47817.739994497271</v>
      </c>
      <c r="C17" s="69">
        <v>38960.578139054647</v>
      </c>
      <c r="D17" s="69">
        <v>59554.206506276838</v>
      </c>
      <c r="E17" s="69">
        <v>42828.4191629126</v>
      </c>
      <c r="F17" s="69">
        <v>74957.915760799166</v>
      </c>
      <c r="G17" s="69">
        <v>90513.673711073396</v>
      </c>
      <c r="H17" s="69">
        <v>100160.3186099848</v>
      </c>
      <c r="I17" s="169"/>
      <c r="J17" s="69">
        <v>47564.265324017993</v>
      </c>
      <c r="K17" s="69">
        <v>38960.578139054647</v>
      </c>
      <c r="L17" s="69">
        <v>59554.206506276838</v>
      </c>
      <c r="M17" s="69">
        <v>42828.4191629126</v>
      </c>
      <c r="N17" s="69">
        <v>74957.915760799166</v>
      </c>
      <c r="O17" s="69">
        <v>90513.673711073396</v>
      </c>
      <c r="P17" s="69">
        <v>99652.128123613584</v>
      </c>
      <c r="Q17" s="169"/>
      <c r="R17" s="69">
        <v>253.47467047927452</v>
      </c>
      <c r="S17" s="69">
        <v>0</v>
      </c>
      <c r="T17" s="69">
        <v>0</v>
      </c>
      <c r="U17" s="69">
        <v>0</v>
      </c>
      <c r="V17" s="69">
        <v>0</v>
      </c>
      <c r="W17" s="69">
        <v>0</v>
      </c>
      <c r="X17" s="70">
        <v>508.19048637121819</v>
      </c>
      <c r="Y17" s="230"/>
      <c r="Z17" s="352"/>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row>
    <row r="18" spans="1:51" x14ac:dyDescent="0.25">
      <c r="A18" s="66" t="s">
        <v>68</v>
      </c>
      <c r="B18" s="169">
        <v>62114.050217172888</v>
      </c>
      <c r="C18" s="169">
        <v>52642.28173978674</v>
      </c>
      <c r="D18" s="169">
        <v>80185.296573894724</v>
      </c>
      <c r="E18" s="169">
        <v>44180.252401720674</v>
      </c>
      <c r="F18" s="169">
        <v>98448.046788673775</v>
      </c>
      <c r="G18" s="169">
        <v>136158.30851404066</v>
      </c>
      <c r="H18" s="169">
        <v>94631.364525490731</v>
      </c>
      <c r="I18" s="169"/>
      <c r="J18" s="169">
        <v>62114.050217172888</v>
      </c>
      <c r="K18" s="169">
        <v>50356.855535482573</v>
      </c>
      <c r="L18" s="169">
        <v>80185.296573894724</v>
      </c>
      <c r="M18" s="169">
        <v>43573.849176089738</v>
      </c>
      <c r="N18" s="169">
        <v>92853.906290951534</v>
      </c>
      <c r="O18" s="169">
        <v>135487.40658618379</v>
      </c>
      <c r="P18" s="169">
        <v>91963.364472041838</v>
      </c>
      <c r="Q18" s="169"/>
      <c r="R18" s="169">
        <v>0</v>
      </c>
      <c r="S18" s="169">
        <v>2285.4262043041645</v>
      </c>
      <c r="T18" s="169">
        <v>0</v>
      </c>
      <c r="U18" s="169">
        <v>606.4032256309365</v>
      </c>
      <c r="V18" s="169">
        <v>5594.1404977222364</v>
      </c>
      <c r="W18" s="169">
        <v>670.90192785686145</v>
      </c>
      <c r="X18" s="179">
        <v>2668.0000534488963</v>
      </c>
      <c r="Y18" s="230"/>
      <c r="Z18" s="352"/>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row>
    <row r="19" spans="1:51" x14ac:dyDescent="0.25">
      <c r="A19" s="68" t="s">
        <v>69</v>
      </c>
      <c r="B19" s="69">
        <v>98264.646549254816</v>
      </c>
      <c r="C19" s="69">
        <v>103056.25001402067</v>
      </c>
      <c r="D19" s="69">
        <v>174490.54425742113</v>
      </c>
      <c r="E19" s="69">
        <v>98700.7316657622</v>
      </c>
      <c r="F19" s="69">
        <v>143099.25073459168</v>
      </c>
      <c r="G19" s="69">
        <v>159142.72759163353</v>
      </c>
      <c r="H19" s="69">
        <v>150174.90920899907</v>
      </c>
      <c r="I19" s="169"/>
      <c r="J19" s="69">
        <v>96184.265940106139</v>
      </c>
      <c r="K19" s="69">
        <v>100940.21867070942</v>
      </c>
      <c r="L19" s="69">
        <v>167968.55986437612</v>
      </c>
      <c r="M19" s="69">
        <v>94635.397233626209</v>
      </c>
      <c r="N19" s="69">
        <v>139647.11576866679</v>
      </c>
      <c r="O19" s="69">
        <v>146227.09045555495</v>
      </c>
      <c r="P19" s="69">
        <v>140010.89032606993</v>
      </c>
      <c r="Q19" s="169"/>
      <c r="R19" s="69">
        <v>2080.3806091486836</v>
      </c>
      <c r="S19" s="69">
        <v>2116.0313433112501</v>
      </c>
      <c r="T19" s="69">
        <v>6521.9843930450143</v>
      </c>
      <c r="U19" s="69">
        <v>4065.3344321359978</v>
      </c>
      <c r="V19" s="69">
        <v>3452.134965924884</v>
      </c>
      <c r="W19" s="69">
        <v>12915.637136078598</v>
      </c>
      <c r="X19" s="70">
        <v>10164.018882929138</v>
      </c>
      <c r="Y19" s="230"/>
      <c r="Z19" s="352"/>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row>
    <row r="20" spans="1:51" x14ac:dyDescent="0.25">
      <c r="A20" s="66" t="s">
        <v>70</v>
      </c>
      <c r="B20" s="169">
        <v>139906.76257446074</v>
      </c>
      <c r="C20" s="169">
        <v>142737.2656738958</v>
      </c>
      <c r="D20" s="169">
        <v>182808.04079535051</v>
      </c>
      <c r="E20" s="169">
        <v>126465.52353146356</v>
      </c>
      <c r="F20" s="169">
        <v>145249.62952666701</v>
      </c>
      <c r="G20" s="169">
        <v>145684.52661574609</v>
      </c>
      <c r="H20" s="169">
        <v>163794.81733996389</v>
      </c>
      <c r="I20" s="169"/>
      <c r="J20" s="169">
        <v>139267.32158099342</v>
      </c>
      <c r="K20" s="169">
        <v>142151.69340640234</v>
      </c>
      <c r="L20" s="169">
        <v>182463.62592662472</v>
      </c>
      <c r="M20" s="169">
        <v>124158.7058394402</v>
      </c>
      <c r="N20" s="169">
        <v>145249.62952666701</v>
      </c>
      <c r="O20" s="169">
        <v>143263.03602090364</v>
      </c>
      <c r="P20" s="169">
        <v>163794.81733996389</v>
      </c>
      <c r="Q20" s="169"/>
      <c r="R20" s="169">
        <v>639.44099346731366</v>
      </c>
      <c r="S20" s="169">
        <v>585.57226749345477</v>
      </c>
      <c r="T20" s="169">
        <v>344.41486872578281</v>
      </c>
      <c r="U20" s="169">
        <v>2306.8176920233732</v>
      </c>
      <c r="V20" s="169">
        <v>0</v>
      </c>
      <c r="W20" s="169">
        <v>2421.4905948424334</v>
      </c>
      <c r="X20" s="179">
        <v>0</v>
      </c>
      <c r="Y20" s="230"/>
      <c r="Z20" s="352"/>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row>
    <row r="21" spans="1:51" x14ac:dyDescent="0.25">
      <c r="A21" s="68" t="s">
        <v>71</v>
      </c>
      <c r="B21" s="69">
        <v>107910.82409559285</v>
      </c>
      <c r="C21" s="69">
        <v>129471.24529488631</v>
      </c>
      <c r="D21" s="69">
        <v>146124.23149288536</v>
      </c>
      <c r="E21" s="69">
        <v>96284.265886700305</v>
      </c>
      <c r="F21" s="69">
        <v>208426.92506931478</v>
      </c>
      <c r="G21" s="69">
        <v>164918.26650631044</v>
      </c>
      <c r="H21" s="69">
        <v>246927.65311856882</v>
      </c>
      <c r="I21" s="169"/>
      <c r="J21" s="69">
        <v>106441.67690095896</v>
      </c>
      <c r="K21" s="69">
        <v>128832.76636678993</v>
      </c>
      <c r="L21" s="69">
        <v>146124.23149288536</v>
      </c>
      <c r="M21" s="69">
        <v>96284.265886700305</v>
      </c>
      <c r="N21" s="69">
        <v>207873.71946133685</v>
      </c>
      <c r="O21" s="69">
        <v>164531.58694282782</v>
      </c>
      <c r="P21" s="69">
        <v>246927.65311856882</v>
      </c>
      <c r="Q21" s="169"/>
      <c r="R21" s="69">
        <v>1469.1471946338791</v>
      </c>
      <c r="S21" s="69">
        <v>638.47892809636937</v>
      </c>
      <c r="T21" s="69">
        <v>0</v>
      </c>
      <c r="U21" s="69">
        <v>0</v>
      </c>
      <c r="V21" s="69">
        <v>553.20560797793485</v>
      </c>
      <c r="W21" s="69">
        <v>386.67956348260628</v>
      </c>
      <c r="X21" s="70">
        <v>0</v>
      </c>
      <c r="Y21" s="230"/>
      <c r="Z21" s="352"/>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row>
    <row r="22" spans="1:51" x14ac:dyDescent="0.25">
      <c r="A22" s="66" t="s">
        <v>72</v>
      </c>
      <c r="B22" s="169">
        <v>78266.530315678159</v>
      </c>
      <c r="C22" s="169">
        <v>78425.982406087904</v>
      </c>
      <c r="D22" s="169">
        <v>84231.473448133533</v>
      </c>
      <c r="E22" s="169">
        <v>67860.087491614031</v>
      </c>
      <c r="F22" s="169">
        <v>128405.11511684177</v>
      </c>
      <c r="G22" s="169">
        <v>124786.69536405044</v>
      </c>
      <c r="H22" s="169">
        <v>146575.3832589896</v>
      </c>
      <c r="I22" s="169"/>
      <c r="J22" s="169">
        <v>78266.530315678159</v>
      </c>
      <c r="K22" s="169">
        <v>78425.982406087904</v>
      </c>
      <c r="L22" s="169">
        <v>84231.473448133533</v>
      </c>
      <c r="M22" s="169">
        <v>67752.275689427915</v>
      </c>
      <c r="N22" s="169">
        <v>128405.11511684177</v>
      </c>
      <c r="O22" s="169">
        <v>124786.69536405044</v>
      </c>
      <c r="P22" s="169">
        <v>146575.3832589896</v>
      </c>
      <c r="Q22" s="169"/>
      <c r="R22" s="169">
        <v>0</v>
      </c>
      <c r="S22" s="169">
        <v>0</v>
      </c>
      <c r="T22" s="169">
        <v>0</v>
      </c>
      <c r="U22" s="169">
        <v>107.81180218611556</v>
      </c>
      <c r="V22" s="169">
        <v>0</v>
      </c>
      <c r="W22" s="169">
        <v>0</v>
      </c>
      <c r="X22" s="179">
        <v>0</v>
      </c>
      <c r="Y22" s="230"/>
      <c r="Z22" s="352"/>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row>
    <row r="23" spans="1:51" x14ac:dyDescent="0.25">
      <c r="A23" s="68" t="s">
        <v>73</v>
      </c>
      <c r="B23" s="69">
        <v>47675.133489491775</v>
      </c>
      <c r="C23" s="69">
        <v>62493.762488851164</v>
      </c>
      <c r="D23" s="69">
        <v>77664.130499864055</v>
      </c>
      <c r="E23" s="69">
        <v>66414.450211967298</v>
      </c>
      <c r="F23" s="69">
        <v>99561.73820285988</v>
      </c>
      <c r="G23" s="69">
        <v>86227.176977580428</v>
      </c>
      <c r="H23" s="69">
        <v>86689.63492083567</v>
      </c>
      <c r="I23" s="169"/>
      <c r="J23" s="69">
        <v>47675.133489491775</v>
      </c>
      <c r="K23" s="69">
        <v>62493.762488851164</v>
      </c>
      <c r="L23" s="69">
        <v>77664.130499864055</v>
      </c>
      <c r="M23" s="69">
        <v>66414.450211967298</v>
      </c>
      <c r="N23" s="69">
        <v>95791.478697631028</v>
      </c>
      <c r="O23" s="69">
        <v>85002.435882329577</v>
      </c>
      <c r="P23" s="69">
        <v>86689.63492083567</v>
      </c>
      <c r="Q23" s="169"/>
      <c r="R23" s="69">
        <v>0</v>
      </c>
      <c r="S23" s="69">
        <v>0</v>
      </c>
      <c r="T23" s="69">
        <v>0</v>
      </c>
      <c r="U23" s="69">
        <v>0</v>
      </c>
      <c r="V23" s="69">
        <v>3770.2595052288484</v>
      </c>
      <c r="W23" s="69">
        <v>1224.7410952508576</v>
      </c>
      <c r="X23" s="70">
        <v>0</v>
      </c>
      <c r="Y23" s="230"/>
      <c r="Z23" s="352"/>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row>
    <row r="24" spans="1:51" x14ac:dyDescent="0.25">
      <c r="A24" s="66" t="s">
        <v>74</v>
      </c>
      <c r="B24" s="169">
        <v>71030.717496510188</v>
      </c>
      <c r="C24" s="169">
        <v>85505.880326554878</v>
      </c>
      <c r="D24" s="169">
        <v>82167.080175571478</v>
      </c>
      <c r="E24" s="169">
        <v>66817.713709858086</v>
      </c>
      <c r="F24" s="169">
        <v>136865.6227125437</v>
      </c>
      <c r="G24" s="169">
        <v>90755.20030386532</v>
      </c>
      <c r="H24" s="169">
        <v>98109.331642496283</v>
      </c>
      <c r="I24" s="169"/>
      <c r="J24" s="169">
        <v>71030.717496510188</v>
      </c>
      <c r="K24" s="169">
        <v>85505.880326554878</v>
      </c>
      <c r="L24" s="169">
        <v>82167.080175571478</v>
      </c>
      <c r="M24" s="169">
        <v>66567.45952856417</v>
      </c>
      <c r="N24" s="169">
        <v>136841.92721412118</v>
      </c>
      <c r="O24" s="169">
        <v>90755.20030386532</v>
      </c>
      <c r="P24" s="169">
        <v>96669.729632703893</v>
      </c>
      <c r="Q24" s="169"/>
      <c r="R24" s="169">
        <v>0</v>
      </c>
      <c r="S24" s="169">
        <v>0</v>
      </c>
      <c r="T24" s="169">
        <v>0</v>
      </c>
      <c r="U24" s="169">
        <v>250.25418129391224</v>
      </c>
      <c r="V24" s="169">
        <v>23.695498422521798</v>
      </c>
      <c r="W24" s="169">
        <v>0</v>
      </c>
      <c r="X24" s="179">
        <v>1439.602009792387</v>
      </c>
      <c r="Y24" s="230"/>
      <c r="Z24" s="355"/>
      <c r="AA24" s="355"/>
      <c r="AB24" s="355"/>
      <c r="AC24" s="355"/>
      <c r="AD24" s="355"/>
      <c r="AE24" s="355"/>
      <c r="AF24" s="355"/>
      <c r="AG24" s="355"/>
      <c r="AH24" s="355"/>
      <c r="AI24" s="355"/>
      <c r="AJ24" s="355"/>
      <c r="AK24" s="355"/>
      <c r="AL24" s="355"/>
      <c r="AM24" s="355"/>
      <c r="AN24" s="355"/>
      <c r="AO24" s="355"/>
      <c r="AP24" s="355"/>
      <c r="AQ24" s="355"/>
      <c r="AR24" s="355"/>
      <c r="AS24" s="355"/>
      <c r="AT24" s="355"/>
      <c r="AU24" s="355"/>
      <c r="AV24" s="355"/>
      <c r="AW24" s="351"/>
      <c r="AX24" s="351"/>
      <c r="AY24" s="351"/>
    </row>
    <row r="25" spans="1:51" x14ac:dyDescent="0.25">
      <c r="A25" s="77" t="s">
        <v>324</v>
      </c>
      <c r="B25" s="78">
        <v>1040872.2868168452</v>
      </c>
      <c r="C25" s="78">
        <v>1095141.5599859129</v>
      </c>
      <c r="D25" s="78">
        <v>1544999.0030475212</v>
      </c>
      <c r="E25" s="78">
        <v>1115141.5991454825</v>
      </c>
      <c r="F25" s="78">
        <v>1562817.2726737326</v>
      </c>
      <c r="G25" s="78">
        <v>1750992.3887406359</v>
      </c>
      <c r="H25" s="78">
        <v>1769578.2764012017</v>
      </c>
      <c r="I25" s="82"/>
      <c r="J25" s="78">
        <v>1035675.7907348531</v>
      </c>
      <c r="K25" s="78">
        <v>1089199.0253738624</v>
      </c>
      <c r="L25" s="78">
        <v>1536461.9950223099</v>
      </c>
      <c r="M25" s="78">
        <v>1107639.3060434691</v>
      </c>
      <c r="N25" s="78">
        <v>1549423.8365984559</v>
      </c>
      <c r="O25" s="78">
        <v>1731938.2040564674</v>
      </c>
      <c r="P25" s="78">
        <v>1753710.6982622989</v>
      </c>
      <c r="Q25" s="82"/>
      <c r="R25" s="78">
        <v>5196.4960819923772</v>
      </c>
      <c r="S25" s="78">
        <v>5942.5346120506174</v>
      </c>
      <c r="T25" s="78">
        <v>8537.0080252113221</v>
      </c>
      <c r="U25" s="78">
        <v>7502.2931020136784</v>
      </c>
      <c r="V25" s="78">
        <v>13393.436075276424</v>
      </c>
      <c r="W25" s="78">
        <v>19054.184684168504</v>
      </c>
      <c r="X25" s="187">
        <v>15867.578138902591</v>
      </c>
      <c r="Y25" s="230"/>
      <c r="Z25" s="352"/>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row>
    <row r="26" spans="1:51" x14ac:dyDescent="0.25">
      <c r="A26" s="71"/>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30"/>
      <c r="Z26" s="352"/>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row>
    <row r="27" spans="1:51" x14ac:dyDescent="0.25">
      <c r="A27" s="312" t="s">
        <v>62</v>
      </c>
      <c r="B27" s="305" t="s">
        <v>321</v>
      </c>
      <c r="C27" s="305"/>
      <c r="D27" s="305"/>
      <c r="E27" s="305"/>
      <c r="F27" s="305"/>
      <c r="G27" s="305"/>
      <c r="H27" s="305"/>
      <c r="I27" s="216"/>
      <c r="J27" s="305" t="s">
        <v>322</v>
      </c>
      <c r="K27" s="305"/>
      <c r="L27" s="305"/>
      <c r="M27" s="305"/>
      <c r="N27" s="305"/>
      <c r="O27" s="305"/>
      <c r="P27" s="305"/>
      <c r="Q27" s="216"/>
      <c r="R27" s="305" t="s">
        <v>323</v>
      </c>
      <c r="S27" s="305"/>
      <c r="T27" s="305"/>
      <c r="U27" s="305"/>
      <c r="V27" s="305"/>
      <c r="W27" s="305"/>
      <c r="X27" s="306"/>
      <c r="Y27" s="230"/>
      <c r="Z27" s="352"/>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row>
    <row r="28" spans="1:51" ht="14.1" customHeight="1" x14ac:dyDescent="0.25">
      <c r="A28" s="313"/>
      <c r="B28" s="307">
        <v>2018</v>
      </c>
      <c r="C28" s="307">
        <v>2019</v>
      </c>
      <c r="D28" s="307">
        <v>2020</v>
      </c>
      <c r="E28" s="307">
        <v>2021</v>
      </c>
      <c r="F28" s="307">
        <v>2022</v>
      </c>
      <c r="G28" s="307" t="s">
        <v>393</v>
      </c>
      <c r="H28" s="307" t="s">
        <v>394</v>
      </c>
      <c r="I28" s="26"/>
      <c r="J28" s="307">
        <v>2018</v>
      </c>
      <c r="K28" s="307">
        <v>2019</v>
      </c>
      <c r="L28" s="307">
        <v>2020</v>
      </c>
      <c r="M28" s="307">
        <v>2021</v>
      </c>
      <c r="N28" s="307">
        <v>2022</v>
      </c>
      <c r="O28" s="307" t="s">
        <v>393</v>
      </c>
      <c r="P28" s="307" t="s">
        <v>394</v>
      </c>
      <c r="Q28" s="26"/>
      <c r="R28" s="307">
        <v>2018</v>
      </c>
      <c r="S28" s="307">
        <v>2019</v>
      </c>
      <c r="T28" s="307">
        <v>2020</v>
      </c>
      <c r="U28" s="307">
        <v>2021</v>
      </c>
      <c r="V28" s="307">
        <v>2022</v>
      </c>
      <c r="W28" s="307" t="s">
        <v>393</v>
      </c>
      <c r="X28" s="309" t="s">
        <v>394</v>
      </c>
      <c r="Y28" s="230"/>
      <c r="Z28" s="352"/>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row>
    <row r="29" spans="1:51" x14ac:dyDescent="0.25">
      <c r="A29" s="314"/>
      <c r="B29" s="308"/>
      <c r="C29" s="308"/>
      <c r="D29" s="308"/>
      <c r="E29" s="308"/>
      <c r="F29" s="308"/>
      <c r="G29" s="308"/>
      <c r="H29" s="308"/>
      <c r="I29" s="46"/>
      <c r="J29" s="308"/>
      <c r="K29" s="308"/>
      <c r="L29" s="308"/>
      <c r="M29" s="308"/>
      <c r="N29" s="308"/>
      <c r="O29" s="308"/>
      <c r="P29" s="308"/>
      <c r="Q29" s="46"/>
      <c r="R29" s="308"/>
      <c r="S29" s="308"/>
      <c r="T29" s="308"/>
      <c r="U29" s="308"/>
      <c r="V29" s="316"/>
      <c r="W29" s="308"/>
      <c r="X29" s="310"/>
      <c r="Y29" s="230"/>
      <c r="Z29" s="352"/>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row>
    <row r="30" spans="1:51" x14ac:dyDescent="0.25">
      <c r="A30" s="68" t="s">
        <v>63</v>
      </c>
      <c r="B30" s="69">
        <v>50072.162636603207</v>
      </c>
      <c r="C30" s="69">
        <v>74307.693529083146</v>
      </c>
      <c r="D30" s="69">
        <v>153860.25784369031</v>
      </c>
      <c r="E30" s="69">
        <v>98917.558286053201</v>
      </c>
      <c r="F30" s="69">
        <v>101687.75571722384</v>
      </c>
      <c r="G30" s="69">
        <v>88779.799488486286</v>
      </c>
      <c r="H30" s="69">
        <v>94440.337734974921</v>
      </c>
      <c r="I30" s="169"/>
      <c r="J30" s="69">
        <v>560.90392102747421</v>
      </c>
      <c r="K30" s="69">
        <v>426.35611460748811</v>
      </c>
      <c r="L30" s="69">
        <v>3070.1443665875145</v>
      </c>
      <c r="M30" s="69">
        <v>518.67199329726566</v>
      </c>
      <c r="N30" s="69">
        <v>0</v>
      </c>
      <c r="O30" s="69">
        <v>3128.3856311304644</v>
      </c>
      <c r="P30" s="69">
        <v>2825.4633156592827</v>
      </c>
      <c r="Q30" s="169"/>
      <c r="R30" s="69">
        <v>49511.258715575736</v>
      </c>
      <c r="S30" s="69">
        <v>73881.337414475653</v>
      </c>
      <c r="T30" s="69">
        <v>150790.1134771028</v>
      </c>
      <c r="U30" s="69">
        <v>98398.886292755938</v>
      </c>
      <c r="V30" s="181">
        <v>101687.75571722384</v>
      </c>
      <c r="W30" s="69">
        <v>85651.413857355816</v>
      </c>
      <c r="X30" s="70">
        <v>91614.874419315631</v>
      </c>
      <c r="Y30" s="230"/>
      <c r="Z30" s="352"/>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row>
    <row r="31" spans="1:51" x14ac:dyDescent="0.25">
      <c r="A31" s="66" t="s">
        <v>64</v>
      </c>
      <c r="B31" s="169">
        <v>9585.4384451775513</v>
      </c>
      <c r="C31" s="169">
        <v>7997.4350351512976</v>
      </c>
      <c r="D31" s="169">
        <v>17268.791935693465</v>
      </c>
      <c r="E31" s="169">
        <v>31272.093244222739</v>
      </c>
      <c r="F31" s="169">
        <v>19138.725907138742</v>
      </c>
      <c r="G31" s="169">
        <v>46313.163921426873</v>
      </c>
      <c r="H31" s="169">
        <v>32132.845977980724</v>
      </c>
      <c r="I31" s="169"/>
      <c r="J31" s="169">
        <v>242.19874291109713</v>
      </c>
      <c r="K31" s="169">
        <v>1145.0314085242992</v>
      </c>
      <c r="L31" s="169">
        <v>2584.7502086221643</v>
      </c>
      <c r="M31" s="169">
        <v>2114.696097184185</v>
      </c>
      <c r="N31" s="169">
        <v>726.48539680523083</v>
      </c>
      <c r="O31" s="169">
        <v>2391.4204470528407</v>
      </c>
      <c r="P31" s="169">
        <v>1373.8334816322499</v>
      </c>
      <c r="Q31" s="169"/>
      <c r="R31" s="169">
        <v>9343.2397022664536</v>
      </c>
      <c r="S31" s="169">
        <v>6852.4036266269986</v>
      </c>
      <c r="T31" s="169">
        <v>14684.041727071301</v>
      </c>
      <c r="U31" s="169">
        <v>29157.397147038555</v>
      </c>
      <c r="V31" s="169">
        <v>18412.240510333511</v>
      </c>
      <c r="W31" s="169">
        <v>43921.74347437403</v>
      </c>
      <c r="X31" s="179">
        <v>30759.012496348474</v>
      </c>
      <c r="Y31" s="230"/>
      <c r="Z31" s="352"/>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row>
    <row r="32" spans="1:51" x14ac:dyDescent="0.25">
      <c r="A32" s="68" t="s">
        <v>65</v>
      </c>
      <c r="B32" s="69">
        <v>2759.6715110085538</v>
      </c>
      <c r="C32" s="69">
        <v>2218.4932993158059</v>
      </c>
      <c r="D32" s="69">
        <v>5256.9313961023081</v>
      </c>
      <c r="E32" s="69">
        <v>8073.2674055658872</v>
      </c>
      <c r="F32" s="69">
        <v>3281.2538592867377</v>
      </c>
      <c r="G32" s="69">
        <v>8199.3916273316972</v>
      </c>
      <c r="H32" s="69">
        <v>5511.7097612788375</v>
      </c>
      <c r="I32" s="169"/>
      <c r="J32" s="69">
        <v>2067.8228077112481</v>
      </c>
      <c r="K32" s="69">
        <v>1846.7544893422498</v>
      </c>
      <c r="L32" s="69">
        <v>4361.9304611540874</v>
      </c>
      <c r="M32" s="69">
        <v>4092.4875995125522</v>
      </c>
      <c r="N32" s="69">
        <v>2555.769396443397</v>
      </c>
      <c r="O32" s="69">
        <v>3512.4563169360636</v>
      </c>
      <c r="P32" s="69">
        <v>2598.2798364548435</v>
      </c>
      <c r="Q32" s="169"/>
      <c r="R32" s="69">
        <v>691.84870329730575</v>
      </c>
      <c r="S32" s="69">
        <v>371.7388099735561</v>
      </c>
      <c r="T32" s="69">
        <v>895.00093494822033</v>
      </c>
      <c r="U32" s="69">
        <v>3980.7798060533351</v>
      </c>
      <c r="V32" s="69">
        <v>725.48446284334091</v>
      </c>
      <c r="W32" s="69">
        <v>4686.9353103956328</v>
      </c>
      <c r="X32" s="70">
        <v>2913.429924823994</v>
      </c>
      <c r="Y32" s="230"/>
      <c r="Z32" s="352"/>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row>
    <row r="33" spans="1:51" x14ac:dyDescent="0.25">
      <c r="A33" s="66" t="s">
        <v>66</v>
      </c>
      <c r="B33" s="169">
        <v>3989.0804075975811</v>
      </c>
      <c r="C33" s="169">
        <v>6556.6781259238278</v>
      </c>
      <c r="D33" s="169">
        <v>8813.2860012910678</v>
      </c>
      <c r="E33" s="169">
        <v>7088.9435416073429</v>
      </c>
      <c r="F33" s="169">
        <v>12518.82282419645</v>
      </c>
      <c r="G33" s="169">
        <v>5582.8339959462264</v>
      </c>
      <c r="H33" s="169">
        <v>11300.988989512451</v>
      </c>
      <c r="I33" s="169"/>
      <c r="J33" s="169">
        <v>3333.8431310709816</v>
      </c>
      <c r="K33" s="169">
        <v>6045.7678899556922</v>
      </c>
      <c r="L33" s="169">
        <v>5857.9838819045963</v>
      </c>
      <c r="M33" s="169">
        <v>3647.0000204286202</v>
      </c>
      <c r="N33" s="169">
        <v>10576.796560973238</v>
      </c>
      <c r="O33" s="169">
        <v>2805.4618914294851</v>
      </c>
      <c r="P33" s="169">
        <v>10136.881463132191</v>
      </c>
      <c r="Q33" s="169"/>
      <c r="R33" s="169">
        <v>655.23727652659943</v>
      </c>
      <c r="S33" s="169">
        <v>510.91023596813568</v>
      </c>
      <c r="T33" s="169">
        <v>2955.3021193864711</v>
      </c>
      <c r="U33" s="169">
        <v>3441.9435211787227</v>
      </c>
      <c r="V33" s="169">
        <v>1942.0262632232116</v>
      </c>
      <c r="W33" s="169">
        <v>2777.3721045167413</v>
      </c>
      <c r="X33" s="179">
        <v>1164.10752638026</v>
      </c>
      <c r="Y33" s="230"/>
      <c r="Z33" s="352"/>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row>
    <row r="34" spans="1:51" x14ac:dyDescent="0.25">
      <c r="A34" s="68" t="s">
        <v>67</v>
      </c>
      <c r="B34" s="69">
        <v>7869.8703880233852</v>
      </c>
      <c r="C34" s="69">
        <v>4860.4522689538062</v>
      </c>
      <c r="D34" s="69">
        <v>14953.394341806525</v>
      </c>
      <c r="E34" s="69">
        <v>8561.0995343586201</v>
      </c>
      <c r="F34" s="69">
        <v>14769.431061400674</v>
      </c>
      <c r="G34" s="69">
        <v>5023.9809703925321</v>
      </c>
      <c r="H34" s="69">
        <v>8064.749233876988</v>
      </c>
      <c r="I34" s="169"/>
      <c r="J34" s="69">
        <v>7290.4501900623482</v>
      </c>
      <c r="K34" s="69">
        <v>4176.8581765631443</v>
      </c>
      <c r="L34" s="69">
        <v>12905.552757242625</v>
      </c>
      <c r="M34" s="69">
        <v>6420.8104871177093</v>
      </c>
      <c r="N34" s="69">
        <v>11771.980830579603</v>
      </c>
      <c r="O34" s="69">
        <v>4968.7639414163923</v>
      </c>
      <c r="P34" s="69">
        <v>8064.749233876988</v>
      </c>
      <c r="Q34" s="169"/>
      <c r="R34" s="69">
        <v>579.42019796103727</v>
      </c>
      <c r="S34" s="69">
        <v>683.59409239066213</v>
      </c>
      <c r="T34" s="69">
        <v>2047.841584563899</v>
      </c>
      <c r="U34" s="69">
        <v>2140.2890472409103</v>
      </c>
      <c r="V34" s="69">
        <v>2997.4502308210704</v>
      </c>
      <c r="W34" s="69">
        <v>55.217028976139837</v>
      </c>
      <c r="X34" s="70">
        <v>0</v>
      </c>
      <c r="Y34" s="230"/>
      <c r="Z34" s="352"/>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row>
    <row r="35" spans="1:51" x14ac:dyDescent="0.25">
      <c r="A35" s="66" t="s">
        <v>68</v>
      </c>
      <c r="B35" s="169">
        <v>9645.8688610234658</v>
      </c>
      <c r="C35" s="169">
        <v>4883.5276440931202</v>
      </c>
      <c r="D35" s="169">
        <v>10718.360021337601</v>
      </c>
      <c r="E35" s="169">
        <v>12376.194763706109</v>
      </c>
      <c r="F35" s="169">
        <v>11181.756640608692</v>
      </c>
      <c r="G35" s="169">
        <v>7540.2446221180508</v>
      </c>
      <c r="H35" s="169">
        <v>3316.867564949689</v>
      </c>
      <c r="I35" s="169"/>
      <c r="J35" s="169">
        <v>8052.9313624273154</v>
      </c>
      <c r="K35" s="169">
        <v>4384.2551388748443</v>
      </c>
      <c r="L35" s="169">
        <v>4294.6391890404448</v>
      </c>
      <c r="M35" s="169">
        <v>3283.9344996731161</v>
      </c>
      <c r="N35" s="169">
        <v>6340.554322044497</v>
      </c>
      <c r="O35" s="169">
        <v>6070.8246159398832</v>
      </c>
      <c r="P35" s="169">
        <v>3053.4542549558669</v>
      </c>
      <c r="Q35" s="169"/>
      <c r="R35" s="169">
        <v>1592.9374985961504</v>
      </c>
      <c r="S35" s="169">
        <v>499.27250521827563</v>
      </c>
      <c r="T35" s="169">
        <v>6423.7208322971564</v>
      </c>
      <c r="U35" s="169">
        <v>9092.2602640329933</v>
      </c>
      <c r="V35" s="169">
        <v>4841.2023185641947</v>
      </c>
      <c r="W35" s="169">
        <v>1469.4200061781676</v>
      </c>
      <c r="X35" s="179">
        <v>263.41330999382205</v>
      </c>
      <c r="Y35" s="230"/>
      <c r="Z35" s="352"/>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row>
    <row r="36" spans="1:51" x14ac:dyDescent="0.25">
      <c r="A36" s="68" t="s">
        <v>69</v>
      </c>
      <c r="B36" s="69">
        <v>12372.076531841076</v>
      </c>
      <c r="C36" s="69">
        <v>28539.457611400496</v>
      </c>
      <c r="D36" s="69">
        <v>58248.525431859249</v>
      </c>
      <c r="E36" s="69">
        <v>47044.448450551099</v>
      </c>
      <c r="F36" s="69">
        <v>23055.531736097913</v>
      </c>
      <c r="G36" s="69">
        <v>27630.745838855539</v>
      </c>
      <c r="H36" s="69">
        <v>16180.628234320391</v>
      </c>
      <c r="I36" s="169"/>
      <c r="J36" s="69">
        <v>2681.2715333437627</v>
      </c>
      <c r="K36" s="69">
        <v>5811.0917073477995</v>
      </c>
      <c r="L36" s="69">
        <v>2250.2424429687567</v>
      </c>
      <c r="M36" s="69">
        <v>3356.8671819496226</v>
      </c>
      <c r="N36" s="69">
        <v>3603.0514099503534</v>
      </c>
      <c r="O36" s="69">
        <v>3191.9264841681897</v>
      </c>
      <c r="P36" s="69">
        <v>736.77844145181348</v>
      </c>
      <c r="Q36" s="169"/>
      <c r="R36" s="69">
        <v>9690.8049984973131</v>
      </c>
      <c r="S36" s="69">
        <v>22728.365904052695</v>
      </c>
      <c r="T36" s="69">
        <v>55998.282988890489</v>
      </c>
      <c r="U36" s="69">
        <v>43687.581268601476</v>
      </c>
      <c r="V36" s="69">
        <v>19452.480326147561</v>
      </c>
      <c r="W36" s="69">
        <v>24438.819354687348</v>
      </c>
      <c r="X36" s="70">
        <v>15443.849792868577</v>
      </c>
      <c r="Y36" s="230"/>
      <c r="Z36" s="352"/>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row>
    <row r="37" spans="1:51" x14ac:dyDescent="0.25">
      <c r="A37" s="66" t="s">
        <v>70</v>
      </c>
      <c r="B37" s="169">
        <v>64630.237735102703</v>
      </c>
      <c r="C37" s="169">
        <v>109408.80479557301</v>
      </c>
      <c r="D37" s="169">
        <v>125727.00580083225</v>
      </c>
      <c r="E37" s="169">
        <v>50734.92498482496</v>
      </c>
      <c r="F37" s="169">
        <v>106688.37854368053</v>
      </c>
      <c r="G37" s="169">
        <v>62611.288966973261</v>
      </c>
      <c r="H37" s="169">
        <v>100176.86774639897</v>
      </c>
      <c r="I37" s="169"/>
      <c r="J37" s="169">
        <v>1036.6203749312745</v>
      </c>
      <c r="K37" s="169">
        <v>5596.5997235411151</v>
      </c>
      <c r="L37" s="169">
        <v>3540.6615254766102</v>
      </c>
      <c r="M37" s="169">
        <v>1286.066617183651</v>
      </c>
      <c r="N37" s="169">
        <v>2590.1897389225651</v>
      </c>
      <c r="O37" s="169">
        <v>3332.1248262030872</v>
      </c>
      <c r="P37" s="169">
        <v>865.68557003125795</v>
      </c>
      <c r="Q37" s="169"/>
      <c r="R37" s="169">
        <v>63593.617360171425</v>
      </c>
      <c r="S37" s="169">
        <v>103812.20507203189</v>
      </c>
      <c r="T37" s="169">
        <v>122186.34427535564</v>
      </c>
      <c r="U37" s="169">
        <v>49448.858367641311</v>
      </c>
      <c r="V37" s="169">
        <v>104098.18880475797</v>
      </c>
      <c r="W37" s="169">
        <v>59279.164140770175</v>
      </c>
      <c r="X37" s="179">
        <v>99311.182176367714</v>
      </c>
      <c r="Y37" s="230"/>
      <c r="Z37" s="352"/>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row>
    <row r="38" spans="1:51" x14ac:dyDescent="0.25">
      <c r="A38" s="68" t="s">
        <v>71</v>
      </c>
      <c r="B38" s="69">
        <v>28555.535080083289</v>
      </c>
      <c r="C38" s="69">
        <v>40432.643972041224</v>
      </c>
      <c r="D38" s="69">
        <v>53806.435298502678</v>
      </c>
      <c r="E38" s="69">
        <v>27291.674810652417</v>
      </c>
      <c r="F38" s="69">
        <v>65200.839511967191</v>
      </c>
      <c r="G38" s="69">
        <v>36233.707953839468</v>
      </c>
      <c r="H38" s="69">
        <v>103885.40501748714</v>
      </c>
      <c r="I38" s="169"/>
      <c r="J38" s="69">
        <v>565.61990477350105</v>
      </c>
      <c r="K38" s="69">
        <v>3418.3201944854695</v>
      </c>
      <c r="L38" s="69">
        <v>2543.896025476035</v>
      </c>
      <c r="M38" s="69">
        <v>2372.644501185041</v>
      </c>
      <c r="N38" s="69">
        <v>6071.0164379329844</v>
      </c>
      <c r="O38" s="69">
        <v>2758.4991113228516</v>
      </c>
      <c r="P38" s="69">
        <v>5858.2615697806041</v>
      </c>
      <c r="Q38" s="169"/>
      <c r="R38" s="69">
        <v>27989.915175309787</v>
      </c>
      <c r="S38" s="69">
        <v>37014.323777555757</v>
      </c>
      <c r="T38" s="69">
        <v>51262.539273026647</v>
      </c>
      <c r="U38" s="69">
        <v>24919.030309467376</v>
      </c>
      <c r="V38" s="69">
        <v>59129.823074034204</v>
      </c>
      <c r="W38" s="69">
        <v>33475.208842516615</v>
      </c>
      <c r="X38" s="70">
        <v>98027.143447706534</v>
      </c>
      <c r="Y38" s="230"/>
      <c r="Z38" s="352"/>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row>
    <row r="39" spans="1:51" x14ac:dyDescent="0.25">
      <c r="A39" s="66" t="s">
        <v>72</v>
      </c>
      <c r="B39" s="169">
        <v>15349.027059883278</v>
      </c>
      <c r="C39" s="169">
        <v>11121.425079687348</v>
      </c>
      <c r="D39" s="169">
        <v>14134.812732032142</v>
      </c>
      <c r="E39" s="169">
        <v>13796.026570778247</v>
      </c>
      <c r="F39" s="169">
        <v>41068.736280416844</v>
      </c>
      <c r="G39" s="169">
        <v>17020.368619214649</v>
      </c>
      <c r="H39" s="169">
        <v>21367.921579042082</v>
      </c>
      <c r="I39" s="169"/>
      <c r="J39" s="169">
        <v>172.83102581334765</v>
      </c>
      <c r="K39" s="169">
        <v>503.8987130994289</v>
      </c>
      <c r="L39" s="169">
        <v>886.919348191533</v>
      </c>
      <c r="M39" s="169">
        <v>0</v>
      </c>
      <c r="N39" s="169">
        <v>2275.1891236532538</v>
      </c>
      <c r="O39" s="169">
        <v>1179.0383947905909</v>
      </c>
      <c r="P39" s="169">
        <v>4009.5063762893124</v>
      </c>
      <c r="Q39" s="169"/>
      <c r="R39" s="169">
        <v>15176.19603406993</v>
      </c>
      <c r="S39" s="169">
        <v>10617.526366587919</v>
      </c>
      <c r="T39" s="169">
        <v>13247.893383840608</v>
      </c>
      <c r="U39" s="169">
        <v>13796.026570778247</v>
      </c>
      <c r="V39" s="169">
        <v>38793.54715676359</v>
      </c>
      <c r="W39" s="169">
        <v>15841.330224424059</v>
      </c>
      <c r="X39" s="179">
        <v>17358.415202752771</v>
      </c>
      <c r="Y39" s="230"/>
      <c r="Z39" s="352"/>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row>
    <row r="40" spans="1:51" x14ac:dyDescent="0.25">
      <c r="A40" s="68" t="s">
        <v>73</v>
      </c>
      <c r="B40" s="69">
        <v>16958.927417877851</v>
      </c>
      <c r="C40" s="69">
        <v>34382.183530253191</v>
      </c>
      <c r="D40" s="69">
        <v>17264.522087052595</v>
      </c>
      <c r="E40" s="69">
        <v>21342.099741535829</v>
      </c>
      <c r="F40" s="69">
        <v>14983.229958029509</v>
      </c>
      <c r="G40" s="69">
        <v>20083.291945741734</v>
      </c>
      <c r="H40" s="69">
        <v>25139.811810694348</v>
      </c>
      <c r="I40" s="169"/>
      <c r="J40" s="69">
        <v>1721.6138375097419</v>
      </c>
      <c r="K40" s="69">
        <v>142.61418177113922</v>
      </c>
      <c r="L40" s="69">
        <v>0</v>
      </c>
      <c r="M40" s="69">
        <v>20.524347253579407</v>
      </c>
      <c r="N40" s="69">
        <v>468.39957307738752</v>
      </c>
      <c r="O40" s="69">
        <v>594.36912035738351</v>
      </c>
      <c r="P40" s="69">
        <v>0</v>
      </c>
      <c r="Q40" s="169"/>
      <c r="R40" s="69">
        <v>15237.313580368109</v>
      </c>
      <c r="S40" s="69">
        <v>34239.569348482051</v>
      </c>
      <c r="T40" s="69">
        <v>17264.522087052595</v>
      </c>
      <c r="U40" s="69">
        <v>21321.575394282248</v>
      </c>
      <c r="V40" s="69">
        <v>14514.830384952122</v>
      </c>
      <c r="W40" s="69">
        <v>19488.92282538435</v>
      </c>
      <c r="X40" s="70">
        <v>25139.811810694348</v>
      </c>
      <c r="Y40" s="230"/>
      <c r="Z40" s="352"/>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row>
    <row r="41" spans="1:51" x14ac:dyDescent="0.25">
      <c r="A41" s="66" t="s">
        <v>74</v>
      </c>
      <c r="B41" s="169">
        <v>13667.807348788749</v>
      </c>
      <c r="C41" s="169">
        <v>31615.093980541256</v>
      </c>
      <c r="D41" s="169">
        <v>32785.907358692966</v>
      </c>
      <c r="E41" s="169">
        <v>13980.935284117828</v>
      </c>
      <c r="F41" s="169">
        <v>42021.701188061343</v>
      </c>
      <c r="G41" s="169">
        <v>26688.100618314562</v>
      </c>
      <c r="H41" s="169">
        <v>18899.626578059655</v>
      </c>
      <c r="I41" s="169"/>
      <c r="J41" s="169">
        <v>1969.8716820599298</v>
      </c>
      <c r="K41" s="169">
        <v>452.51848215676114</v>
      </c>
      <c r="L41" s="169">
        <v>455.02474860048227</v>
      </c>
      <c r="M41" s="169">
        <v>16.137405860406243</v>
      </c>
      <c r="N41" s="169">
        <v>0</v>
      </c>
      <c r="O41" s="169">
        <v>1668.7959694384067</v>
      </c>
      <c r="P41" s="169">
        <v>998.29056097246985</v>
      </c>
      <c r="Q41" s="169"/>
      <c r="R41" s="169">
        <v>11697.935666728819</v>
      </c>
      <c r="S41" s="169">
        <v>31162.575498384496</v>
      </c>
      <c r="T41" s="169">
        <v>32330.882610092485</v>
      </c>
      <c r="U41" s="169">
        <v>13964.797878257421</v>
      </c>
      <c r="V41" s="169">
        <v>42021.701188061343</v>
      </c>
      <c r="W41" s="169">
        <v>25019.304648876154</v>
      </c>
      <c r="X41" s="179">
        <v>17901.336017087186</v>
      </c>
      <c r="Y41" s="230"/>
      <c r="Z41" s="355"/>
      <c r="AA41" s="355"/>
      <c r="AB41" s="355"/>
      <c r="AC41" s="355"/>
      <c r="AD41" s="355"/>
      <c r="AE41" s="355"/>
      <c r="AF41" s="355"/>
      <c r="AG41" s="355"/>
      <c r="AH41" s="355"/>
      <c r="AI41" s="355"/>
      <c r="AJ41" s="355"/>
      <c r="AK41" s="355"/>
      <c r="AL41" s="355"/>
      <c r="AM41" s="355"/>
      <c r="AN41" s="355"/>
      <c r="AO41" s="355"/>
      <c r="AP41" s="355"/>
      <c r="AQ41" s="355"/>
      <c r="AR41" s="355"/>
      <c r="AS41" s="355"/>
      <c r="AT41" s="355"/>
      <c r="AU41" s="355"/>
      <c r="AV41" s="355"/>
      <c r="AW41" s="351"/>
      <c r="AX41" s="351"/>
      <c r="AY41" s="351"/>
    </row>
    <row r="42" spans="1:51" x14ac:dyDescent="0.25">
      <c r="A42" s="77" t="s">
        <v>325</v>
      </c>
      <c r="B42" s="78">
        <v>235455.70342301071</v>
      </c>
      <c r="C42" s="78">
        <v>356323.8888720175</v>
      </c>
      <c r="D42" s="78">
        <v>512838.23024889315</v>
      </c>
      <c r="E42" s="78">
        <v>340479.26661797427</v>
      </c>
      <c r="F42" s="78">
        <v>455596.16322810849</v>
      </c>
      <c r="G42" s="78">
        <v>351706.91856864083</v>
      </c>
      <c r="H42" s="78">
        <v>440417.7602285762</v>
      </c>
      <c r="I42" s="82"/>
      <c r="J42" s="78">
        <v>29695.978513642021</v>
      </c>
      <c r="K42" s="78">
        <v>33950.066220269429</v>
      </c>
      <c r="L42" s="78">
        <v>42751.744955264854</v>
      </c>
      <c r="M42" s="78">
        <v>27129.840750645748</v>
      </c>
      <c r="N42" s="78">
        <v>46979.432790382511</v>
      </c>
      <c r="O42" s="78">
        <v>35602.066750185637</v>
      </c>
      <c r="P42" s="78">
        <v>40521.184104236883</v>
      </c>
      <c r="Q42" s="82"/>
      <c r="R42" s="78">
        <v>205759.72490936867</v>
      </c>
      <c r="S42" s="78">
        <v>322373.82265174808</v>
      </c>
      <c r="T42" s="78">
        <v>470086.48529362824</v>
      </c>
      <c r="U42" s="78">
        <v>313349.42586732848</v>
      </c>
      <c r="V42" s="78">
        <v>408616.73043772596</v>
      </c>
      <c r="W42" s="78">
        <v>316104.85181845521</v>
      </c>
      <c r="X42" s="187">
        <v>399896.57612433925</v>
      </c>
      <c r="Y42" s="230"/>
      <c r="Z42" s="352"/>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row>
    <row r="43" spans="1:51" x14ac:dyDescent="0.25">
      <c r="A43" s="71"/>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30"/>
      <c r="Z43" s="352"/>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row>
    <row r="44" spans="1:51" x14ac:dyDescent="0.25">
      <c r="A44" s="312" t="s">
        <v>62</v>
      </c>
      <c r="B44" s="305" t="s">
        <v>326</v>
      </c>
      <c r="C44" s="305"/>
      <c r="D44" s="305"/>
      <c r="E44" s="305"/>
      <c r="F44" s="305"/>
      <c r="G44" s="305"/>
      <c r="H44" s="305"/>
      <c r="I44" s="216"/>
      <c r="J44" s="305" t="s">
        <v>373</v>
      </c>
      <c r="K44" s="305"/>
      <c r="L44" s="305"/>
      <c r="M44" s="305"/>
      <c r="N44" s="305"/>
      <c r="O44" s="305"/>
      <c r="P44" s="305"/>
      <c r="Q44" s="216"/>
      <c r="R44" s="305" t="s">
        <v>327</v>
      </c>
      <c r="S44" s="305"/>
      <c r="T44" s="305"/>
      <c r="U44" s="305"/>
      <c r="V44" s="305"/>
      <c r="W44" s="305"/>
      <c r="X44" s="306"/>
      <c r="Y44" s="230"/>
      <c r="Z44" s="352"/>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row>
    <row r="45" spans="1:51" ht="14.1" customHeight="1" x14ac:dyDescent="0.25">
      <c r="A45" s="313"/>
      <c r="B45" s="307">
        <v>2018</v>
      </c>
      <c r="C45" s="307">
        <v>2019</v>
      </c>
      <c r="D45" s="307">
        <v>2020</v>
      </c>
      <c r="E45" s="307">
        <v>2021</v>
      </c>
      <c r="F45" s="307">
        <v>2022</v>
      </c>
      <c r="G45" s="307" t="s">
        <v>393</v>
      </c>
      <c r="H45" s="307" t="s">
        <v>394</v>
      </c>
      <c r="I45" s="26"/>
      <c r="J45" s="307">
        <v>2018</v>
      </c>
      <c r="K45" s="307">
        <v>2019</v>
      </c>
      <c r="L45" s="307">
        <v>2020</v>
      </c>
      <c r="M45" s="307">
        <v>2021</v>
      </c>
      <c r="N45" s="307">
        <v>2022</v>
      </c>
      <c r="O45" s="307" t="s">
        <v>393</v>
      </c>
      <c r="P45" s="307" t="s">
        <v>394</v>
      </c>
      <c r="Q45" s="26"/>
      <c r="R45" s="307">
        <v>2018</v>
      </c>
      <c r="S45" s="307">
        <v>2019</v>
      </c>
      <c r="T45" s="307">
        <v>2020</v>
      </c>
      <c r="U45" s="307">
        <v>2021</v>
      </c>
      <c r="V45" s="307">
        <v>2022</v>
      </c>
      <c r="W45" s="307" t="s">
        <v>393</v>
      </c>
      <c r="X45" s="309" t="s">
        <v>394</v>
      </c>
      <c r="Y45" s="230"/>
      <c r="Z45" s="352"/>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row>
    <row r="46" spans="1:51" x14ac:dyDescent="0.25">
      <c r="A46" s="314"/>
      <c r="B46" s="308"/>
      <c r="C46" s="308"/>
      <c r="D46" s="308"/>
      <c r="E46" s="308"/>
      <c r="F46" s="308"/>
      <c r="G46" s="308"/>
      <c r="H46" s="308"/>
      <c r="I46" s="46"/>
      <c r="J46" s="308"/>
      <c r="K46" s="308"/>
      <c r="L46" s="308"/>
      <c r="M46" s="308"/>
      <c r="N46" s="308"/>
      <c r="O46" s="308"/>
      <c r="P46" s="308"/>
      <c r="Q46" s="46"/>
      <c r="R46" s="308"/>
      <c r="S46" s="308"/>
      <c r="T46" s="308"/>
      <c r="U46" s="308"/>
      <c r="V46" s="316"/>
      <c r="W46" s="308"/>
      <c r="X46" s="310"/>
      <c r="Y46" s="230"/>
      <c r="Z46" s="352"/>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row>
    <row r="47" spans="1:51" x14ac:dyDescent="0.25">
      <c r="A47" s="68" t="s">
        <v>63</v>
      </c>
      <c r="B47" s="69">
        <v>28834.370734469838</v>
      </c>
      <c r="C47" s="69">
        <v>26792.319956573505</v>
      </c>
      <c r="D47" s="69">
        <v>78033.048702713917</v>
      </c>
      <c r="E47" s="69">
        <v>64158.876832839225</v>
      </c>
      <c r="F47" s="69">
        <v>65108.035499461112</v>
      </c>
      <c r="G47" s="69">
        <v>93074.650082334163</v>
      </c>
      <c r="H47" s="69">
        <v>85490.742090566113</v>
      </c>
      <c r="I47" s="169"/>
      <c r="J47" s="69">
        <v>19201.59175398359</v>
      </c>
      <c r="K47" s="69">
        <v>16722.947678398341</v>
      </c>
      <c r="L47" s="69">
        <v>47988.501256030468</v>
      </c>
      <c r="M47" s="69">
        <v>40883.916892501366</v>
      </c>
      <c r="N47" s="69">
        <v>35571.70857002047</v>
      </c>
      <c r="O47" s="69">
        <v>53608.442816519659</v>
      </c>
      <c r="P47" s="69">
        <v>40674.645106942466</v>
      </c>
      <c r="Q47" s="169"/>
      <c r="R47" s="69">
        <v>9632.7789804862477</v>
      </c>
      <c r="S47" s="69">
        <v>10069.372278175162</v>
      </c>
      <c r="T47" s="69">
        <v>30044.547446683449</v>
      </c>
      <c r="U47" s="69">
        <v>23274.95994033786</v>
      </c>
      <c r="V47" s="181">
        <v>29536.326929440642</v>
      </c>
      <c r="W47" s="69">
        <v>39466.207265814504</v>
      </c>
      <c r="X47" s="70">
        <v>44816.096983623647</v>
      </c>
      <c r="Y47" s="230"/>
      <c r="Z47" s="352"/>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row>
    <row r="48" spans="1:51" x14ac:dyDescent="0.25">
      <c r="A48" s="66" t="s">
        <v>64</v>
      </c>
      <c r="B48" s="169">
        <v>46463.339677068783</v>
      </c>
      <c r="C48" s="169">
        <v>48375.754401713457</v>
      </c>
      <c r="D48" s="169">
        <v>100794.04208068934</v>
      </c>
      <c r="E48" s="169">
        <v>60982.047054764786</v>
      </c>
      <c r="F48" s="169">
        <v>61897.981034953271</v>
      </c>
      <c r="G48" s="169">
        <v>125589.58468559489</v>
      </c>
      <c r="H48" s="169">
        <v>97486.196439192689</v>
      </c>
      <c r="I48" s="169"/>
      <c r="J48" s="169">
        <v>44558.668708216697</v>
      </c>
      <c r="K48" s="169">
        <v>44623.400446319763</v>
      </c>
      <c r="L48" s="169">
        <v>90383.506773233996</v>
      </c>
      <c r="M48" s="169">
        <v>44563.020582505189</v>
      </c>
      <c r="N48" s="169">
        <v>45166.398679028403</v>
      </c>
      <c r="O48" s="169">
        <v>103385.45393438499</v>
      </c>
      <c r="P48" s="169">
        <v>75109.848226963135</v>
      </c>
      <c r="Q48" s="169"/>
      <c r="R48" s="169">
        <v>1904.6709688520862</v>
      </c>
      <c r="S48" s="169">
        <v>3752.3539553936912</v>
      </c>
      <c r="T48" s="169">
        <v>10410.535307455346</v>
      </c>
      <c r="U48" s="169">
        <v>16419.026472259597</v>
      </c>
      <c r="V48" s="169">
        <v>16731.582355924867</v>
      </c>
      <c r="W48" s="169">
        <v>22204.130751209897</v>
      </c>
      <c r="X48" s="179">
        <v>22376.348212229554</v>
      </c>
      <c r="Y48" s="230"/>
      <c r="Z48" s="352"/>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row>
    <row r="49" spans="1:51" x14ac:dyDescent="0.25">
      <c r="A49" s="68" t="s">
        <v>65</v>
      </c>
      <c r="B49" s="69">
        <v>32724.616017217071</v>
      </c>
      <c r="C49" s="69">
        <v>59693.314486148076</v>
      </c>
      <c r="D49" s="69">
        <v>89631.136439937545</v>
      </c>
      <c r="E49" s="69">
        <v>44347.83754156105</v>
      </c>
      <c r="F49" s="69">
        <v>55441.738767948933</v>
      </c>
      <c r="G49" s="69">
        <v>109344.6980103032</v>
      </c>
      <c r="H49" s="69">
        <v>82180.55148726402</v>
      </c>
      <c r="I49" s="169"/>
      <c r="J49" s="69">
        <v>31071.952522924214</v>
      </c>
      <c r="K49" s="69">
        <v>57538.107321499323</v>
      </c>
      <c r="L49" s="69">
        <v>83271.000922178122</v>
      </c>
      <c r="M49" s="69">
        <v>40429.051754184802</v>
      </c>
      <c r="N49" s="69">
        <v>51076.428180550705</v>
      </c>
      <c r="O49" s="69">
        <v>108621.34570605967</v>
      </c>
      <c r="P49" s="69">
        <v>70527.188394559184</v>
      </c>
      <c r="Q49" s="169"/>
      <c r="R49" s="69">
        <v>1652.6634942928579</v>
      </c>
      <c r="S49" s="69">
        <v>2155.2071646487502</v>
      </c>
      <c r="T49" s="69">
        <v>6360.1355177594296</v>
      </c>
      <c r="U49" s="69">
        <v>3918.7857873762459</v>
      </c>
      <c r="V49" s="69">
        <v>4365.3105873982277</v>
      </c>
      <c r="W49" s="69">
        <v>723.35230424352198</v>
      </c>
      <c r="X49" s="70">
        <v>11653.363092704838</v>
      </c>
      <c r="Y49" s="230"/>
      <c r="Z49" s="352"/>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row>
    <row r="50" spans="1:51" x14ac:dyDescent="0.25">
      <c r="A50" s="66" t="s">
        <v>66</v>
      </c>
      <c r="B50" s="169">
        <v>5712.1699230648801</v>
      </c>
      <c r="C50" s="169">
        <v>5762.474005387905</v>
      </c>
      <c r="D50" s="169">
        <v>5323.1020319592335</v>
      </c>
      <c r="E50" s="169">
        <v>7743.7236131839163</v>
      </c>
      <c r="F50" s="169">
        <v>15651.219206782305</v>
      </c>
      <c r="G50" s="169">
        <v>26869.205469143817</v>
      </c>
      <c r="H50" s="169">
        <v>3024.9661979773327</v>
      </c>
      <c r="I50" s="169"/>
      <c r="J50" s="169">
        <v>5712.1699230648801</v>
      </c>
      <c r="K50" s="169">
        <v>5762.474005387905</v>
      </c>
      <c r="L50" s="169">
        <v>4896.1040112973042</v>
      </c>
      <c r="M50" s="169">
        <v>7694.4255440184243</v>
      </c>
      <c r="N50" s="169">
        <v>14970.617786954166</v>
      </c>
      <c r="O50" s="169">
        <v>25505.851951327608</v>
      </c>
      <c r="P50" s="169">
        <v>2351.166211150955</v>
      </c>
      <c r="Q50" s="169"/>
      <c r="R50" s="169">
        <v>0</v>
      </c>
      <c r="S50" s="169">
        <v>0</v>
      </c>
      <c r="T50" s="169">
        <v>426.99802066192888</v>
      </c>
      <c r="U50" s="169">
        <v>49.298069165492194</v>
      </c>
      <c r="V50" s="169">
        <v>680.60141982813843</v>
      </c>
      <c r="W50" s="169">
        <v>1363.3535178162103</v>
      </c>
      <c r="X50" s="179">
        <v>673.79998682637768</v>
      </c>
      <c r="Y50" s="230"/>
      <c r="Z50" s="352"/>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row>
    <row r="51" spans="1:51" x14ac:dyDescent="0.25">
      <c r="A51" s="68" t="s">
        <v>67</v>
      </c>
      <c r="B51" s="69">
        <v>531.02068613056144</v>
      </c>
      <c r="C51" s="69">
        <v>977.08199867589462</v>
      </c>
      <c r="D51" s="69">
        <v>2607.0780480943845</v>
      </c>
      <c r="E51" s="69">
        <v>633.86509983452595</v>
      </c>
      <c r="F51" s="69">
        <v>3123.6420281810551</v>
      </c>
      <c r="G51" s="69">
        <v>10109.599099757033</v>
      </c>
      <c r="H51" s="69">
        <v>0</v>
      </c>
      <c r="I51" s="169"/>
      <c r="J51" s="69">
        <v>531.02068613056144</v>
      </c>
      <c r="K51" s="69">
        <v>977.08199867589462</v>
      </c>
      <c r="L51" s="69">
        <v>2607.0780480943845</v>
      </c>
      <c r="M51" s="69">
        <v>633.86509983452595</v>
      </c>
      <c r="N51" s="69">
        <v>2141.7052455086791</v>
      </c>
      <c r="O51" s="69">
        <v>9974.2184231570318</v>
      </c>
      <c r="P51" s="69">
        <v>0</v>
      </c>
      <c r="Q51" s="169"/>
      <c r="R51" s="69">
        <v>0</v>
      </c>
      <c r="S51" s="69">
        <v>0</v>
      </c>
      <c r="T51" s="69">
        <v>0</v>
      </c>
      <c r="U51" s="69">
        <v>0</v>
      </c>
      <c r="V51" s="69">
        <v>981.9367826723759</v>
      </c>
      <c r="W51" s="69">
        <v>135.38067660000084</v>
      </c>
      <c r="X51" s="70">
        <v>0</v>
      </c>
      <c r="Y51" s="230"/>
      <c r="Z51" s="352"/>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row>
    <row r="52" spans="1:51" x14ac:dyDescent="0.25">
      <c r="A52" s="66" t="s">
        <v>68</v>
      </c>
      <c r="B52" s="169">
        <v>1963.8158659105889</v>
      </c>
      <c r="C52" s="169">
        <v>5711.4646576941514</v>
      </c>
      <c r="D52" s="169">
        <v>8681.4503334782548</v>
      </c>
      <c r="E52" s="169">
        <v>5709.3317403544379</v>
      </c>
      <c r="F52" s="169">
        <v>8588.4540810674443</v>
      </c>
      <c r="G52" s="169">
        <v>14520.195868570654</v>
      </c>
      <c r="H52" s="169">
        <v>7527.0774414994557</v>
      </c>
      <c r="I52" s="169"/>
      <c r="J52" s="169">
        <v>709.51301515984358</v>
      </c>
      <c r="K52" s="169">
        <v>862.90180682776713</v>
      </c>
      <c r="L52" s="169">
        <v>2380.8635157163485</v>
      </c>
      <c r="M52" s="169">
        <v>2173.2394727652409</v>
      </c>
      <c r="N52" s="169">
        <v>6452.2437146282409</v>
      </c>
      <c r="O52" s="169">
        <v>4410.0988056350907</v>
      </c>
      <c r="P52" s="169">
        <v>5455.5801898573773</v>
      </c>
      <c r="Q52" s="169"/>
      <c r="R52" s="169">
        <v>1254.3028507507452</v>
      </c>
      <c r="S52" s="169">
        <v>4848.562850866384</v>
      </c>
      <c r="T52" s="169">
        <v>6300.5868177619068</v>
      </c>
      <c r="U52" s="169">
        <v>3536.092267589197</v>
      </c>
      <c r="V52" s="169">
        <v>2136.2103664392025</v>
      </c>
      <c r="W52" s="169">
        <v>10110.097062935563</v>
      </c>
      <c r="X52" s="179">
        <v>2071.497251642078</v>
      </c>
      <c r="Y52" s="230"/>
      <c r="Z52" s="352"/>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row>
    <row r="53" spans="1:51" x14ac:dyDescent="0.25">
      <c r="A53" s="68" t="s">
        <v>69</v>
      </c>
      <c r="B53" s="69">
        <v>189998.02827851922</v>
      </c>
      <c r="C53" s="69">
        <v>144491.8420062263</v>
      </c>
      <c r="D53" s="69">
        <v>338741.76698560966</v>
      </c>
      <c r="E53" s="69">
        <v>316827.41078053165</v>
      </c>
      <c r="F53" s="69">
        <v>379807.22043184726</v>
      </c>
      <c r="G53" s="69">
        <v>462412.31650216505</v>
      </c>
      <c r="H53" s="69">
        <v>666090.69769326237</v>
      </c>
      <c r="I53" s="169"/>
      <c r="J53" s="69">
        <v>15923.467732538846</v>
      </c>
      <c r="K53" s="69">
        <v>10846.152562968302</v>
      </c>
      <c r="L53" s="69">
        <v>26816.566314653621</v>
      </c>
      <c r="M53" s="69">
        <v>18514.58873812552</v>
      </c>
      <c r="N53" s="69">
        <v>40758.416067037702</v>
      </c>
      <c r="O53" s="69">
        <v>29745.734884842863</v>
      </c>
      <c r="P53" s="69">
        <v>42696.233394595525</v>
      </c>
      <c r="Q53" s="169"/>
      <c r="R53" s="69">
        <v>174074.56054598038</v>
      </c>
      <c r="S53" s="69">
        <v>133645.68944325799</v>
      </c>
      <c r="T53" s="69">
        <v>311925.20067095605</v>
      </c>
      <c r="U53" s="69">
        <v>298312.82204240613</v>
      </c>
      <c r="V53" s="69">
        <v>339048.80436480953</v>
      </c>
      <c r="W53" s="69">
        <v>432666.58161732217</v>
      </c>
      <c r="X53" s="70">
        <v>623394.4642986668</v>
      </c>
      <c r="Y53" s="230"/>
      <c r="Z53" s="352"/>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row>
    <row r="54" spans="1:51" x14ac:dyDescent="0.25">
      <c r="A54" s="66" t="s">
        <v>70</v>
      </c>
      <c r="B54" s="169">
        <v>391456.02600711095</v>
      </c>
      <c r="C54" s="169">
        <v>498527.50950660108</v>
      </c>
      <c r="D54" s="169">
        <v>676263.32133588509</v>
      </c>
      <c r="E54" s="169">
        <v>537240.64996545727</v>
      </c>
      <c r="F54" s="169">
        <v>1131548.8491402275</v>
      </c>
      <c r="G54" s="169">
        <v>1011611.0283825746</v>
      </c>
      <c r="H54" s="169">
        <v>1085591.9324710197</v>
      </c>
      <c r="I54" s="169"/>
      <c r="J54" s="169">
        <v>20025.82288646893</v>
      </c>
      <c r="K54" s="169">
        <v>30112.115131734696</v>
      </c>
      <c r="L54" s="169">
        <v>14461.216446233933</v>
      </c>
      <c r="M54" s="169">
        <v>29528.607466479196</v>
      </c>
      <c r="N54" s="169">
        <v>62798.283051283019</v>
      </c>
      <c r="O54" s="169">
        <v>66497.477100717268</v>
      </c>
      <c r="P54" s="169">
        <v>50954.190944833914</v>
      </c>
      <c r="Q54" s="169"/>
      <c r="R54" s="169">
        <v>371430.20312064205</v>
      </c>
      <c r="S54" s="169">
        <v>468415.39437486639</v>
      </c>
      <c r="T54" s="169">
        <v>661802.10488965118</v>
      </c>
      <c r="U54" s="169">
        <v>507712.04249897803</v>
      </c>
      <c r="V54" s="169">
        <v>1068750.5660889444</v>
      </c>
      <c r="W54" s="169">
        <v>945113.5512818573</v>
      </c>
      <c r="X54" s="179">
        <v>1034637.7415261859</v>
      </c>
      <c r="Y54" s="230"/>
      <c r="Z54" s="352"/>
      <c r="AA54" s="351"/>
      <c r="AB54" s="351"/>
      <c r="AC54" s="351"/>
      <c r="AD54" s="351"/>
      <c r="AE54" s="351"/>
      <c r="AF54" s="351"/>
      <c r="AG54" s="351"/>
      <c r="AH54" s="351"/>
      <c r="AI54" s="351"/>
      <c r="AJ54" s="351"/>
      <c r="AK54" s="351"/>
      <c r="AL54" s="351"/>
      <c r="AM54" s="351"/>
      <c r="AN54" s="351"/>
      <c r="AO54" s="351"/>
      <c r="AP54" s="351"/>
      <c r="AQ54" s="351"/>
      <c r="AR54" s="351"/>
      <c r="AS54" s="351"/>
      <c r="AT54" s="351"/>
      <c r="AU54" s="351"/>
      <c r="AV54" s="351"/>
      <c r="AW54" s="351"/>
      <c r="AX54" s="351"/>
      <c r="AY54" s="351"/>
    </row>
    <row r="55" spans="1:51" x14ac:dyDescent="0.25">
      <c r="A55" s="68" t="s">
        <v>71</v>
      </c>
      <c r="B55" s="69">
        <v>242195.98916933918</v>
      </c>
      <c r="C55" s="69">
        <v>355254.70882177801</v>
      </c>
      <c r="D55" s="69">
        <v>416743.0444137461</v>
      </c>
      <c r="E55" s="69">
        <v>212411.57999652839</v>
      </c>
      <c r="F55" s="69">
        <v>494152.86853166169</v>
      </c>
      <c r="G55" s="69">
        <v>500832.70631690539</v>
      </c>
      <c r="H55" s="69">
        <v>573108.69831796677</v>
      </c>
      <c r="I55" s="169"/>
      <c r="J55" s="69">
        <v>23886.844078468694</v>
      </c>
      <c r="K55" s="69">
        <v>39324.198352984618</v>
      </c>
      <c r="L55" s="69">
        <v>23960.539729665048</v>
      </c>
      <c r="M55" s="69">
        <v>19147.549862374479</v>
      </c>
      <c r="N55" s="69">
        <v>32136.860402080631</v>
      </c>
      <c r="O55" s="69">
        <v>41633.303354323085</v>
      </c>
      <c r="P55" s="69">
        <v>33868.858158486502</v>
      </c>
      <c r="Q55" s="169"/>
      <c r="R55" s="69">
        <v>218309.1450908705</v>
      </c>
      <c r="S55" s="69">
        <v>315930.51046879339</v>
      </c>
      <c r="T55" s="69">
        <v>392782.50468408107</v>
      </c>
      <c r="U55" s="69">
        <v>193264.03013415393</v>
      </c>
      <c r="V55" s="69">
        <v>462016.00812958105</v>
      </c>
      <c r="W55" s="69">
        <v>459199.4029625823</v>
      </c>
      <c r="X55" s="70">
        <v>539239.84015948023</v>
      </c>
      <c r="Y55" s="230"/>
      <c r="Z55" s="352"/>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1"/>
      <c r="AY55" s="351"/>
    </row>
    <row r="56" spans="1:51" x14ac:dyDescent="0.25">
      <c r="A56" s="66" t="s">
        <v>72</v>
      </c>
      <c r="B56" s="169">
        <v>64722.224940552027</v>
      </c>
      <c r="C56" s="169">
        <v>92904.211676980092</v>
      </c>
      <c r="D56" s="169">
        <v>72787.724194315859</v>
      </c>
      <c r="E56" s="169">
        <v>39694.356146652586</v>
      </c>
      <c r="F56" s="169">
        <v>150768.99427496438</v>
      </c>
      <c r="G56" s="169">
        <v>65267.967172552562</v>
      </c>
      <c r="H56" s="169">
        <v>180974.30326359978</v>
      </c>
      <c r="I56" s="169"/>
      <c r="J56" s="169">
        <v>20855.762436423665</v>
      </c>
      <c r="K56" s="169">
        <v>28548.232941728158</v>
      </c>
      <c r="L56" s="169">
        <v>10820.307804828797</v>
      </c>
      <c r="M56" s="169">
        <v>8057.5978989507439</v>
      </c>
      <c r="N56" s="169">
        <v>37903.005975957378</v>
      </c>
      <c r="O56" s="169">
        <v>13077.188478730239</v>
      </c>
      <c r="P56" s="169">
        <v>50445.765375990821</v>
      </c>
      <c r="Q56" s="169"/>
      <c r="R56" s="169">
        <v>43866.462504128365</v>
      </c>
      <c r="S56" s="169">
        <v>64355.978735251934</v>
      </c>
      <c r="T56" s="169">
        <v>61967.416389487058</v>
      </c>
      <c r="U56" s="169">
        <v>31636.75824770184</v>
      </c>
      <c r="V56" s="169">
        <v>112865.988299007</v>
      </c>
      <c r="W56" s="169">
        <v>52190.778693822322</v>
      </c>
      <c r="X56" s="179">
        <v>130528.53788760895</v>
      </c>
      <c r="Y56" s="230"/>
      <c r="Z56" s="352"/>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1"/>
      <c r="AY56" s="351"/>
    </row>
    <row r="57" spans="1:51" x14ac:dyDescent="0.25">
      <c r="A57" s="68" t="s">
        <v>73</v>
      </c>
      <c r="B57" s="69">
        <v>15502.735380896123</v>
      </c>
      <c r="C57" s="69">
        <v>21017.240579629273</v>
      </c>
      <c r="D57" s="69">
        <v>17565.7426842274</v>
      </c>
      <c r="E57" s="69">
        <v>7439.637083485125</v>
      </c>
      <c r="F57" s="69">
        <v>22305.398115801199</v>
      </c>
      <c r="G57" s="69">
        <v>32897.814747705954</v>
      </c>
      <c r="H57" s="69">
        <v>78738.956584414482</v>
      </c>
      <c r="I57" s="169"/>
      <c r="J57" s="69">
        <v>7710.2181912128344</v>
      </c>
      <c r="K57" s="69">
        <v>11137.246942237993</v>
      </c>
      <c r="L57" s="69">
        <v>9749.3152708723828</v>
      </c>
      <c r="M57" s="69">
        <v>5775.6465821537404</v>
      </c>
      <c r="N57" s="69">
        <v>17532.947128176998</v>
      </c>
      <c r="O57" s="69">
        <v>11627.459781464515</v>
      </c>
      <c r="P57" s="69">
        <v>62111.535641064664</v>
      </c>
      <c r="Q57" s="169"/>
      <c r="R57" s="69">
        <v>7792.5171896832881</v>
      </c>
      <c r="S57" s="69">
        <v>9879.9936373912806</v>
      </c>
      <c r="T57" s="69">
        <v>7816.4274133550171</v>
      </c>
      <c r="U57" s="69">
        <v>1663.9905013313848</v>
      </c>
      <c r="V57" s="69">
        <v>4772.4509876242009</v>
      </c>
      <c r="W57" s="69">
        <v>21270.354966241437</v>
      </c>
      <c r="X57" s="70">
        <v>16627.420943349814</v>
      </c>
      <c r="Y57" s="230"/>
      <c r="Z57" s="352"/>
      <c r="AA57" s="351"/>
      <c r="AB57" s="351"/>
      <c r="AC57" s="351"/>
      <c r="AD57" s="351"/>
      <c r="AE57" s="351"/>
      <c r="AF57" s="351"/>
      <c r="AG57" s="351"/>
      <c r="AH57" s="351"/>
      <c r="AI57" s="351"/>
      <c r="AJ57" s="351"/>
      <c r="AK57" s="351"/>
      <c r="AL57" s="351"/>
      <c r="AM57" s="351"/>
      <c r="AN57" s="351"/>
      <c r="AO57" s="351"/>
      <c r="AP57" s="351"/>
      <c r="AQ57" s="351"/>
      <c r="AR57" s="351"/>
      <c r="AS57" s="351"/>
      <c r="AT57" s="351"/>
      <c r="AU57" s="351"/>
      <c r="AV57" s="351"/>
      <c r="AW57" s="351"/>
      <c r="AX57" s="351"/>
      <c r="AY57" s="351"/>
    </row>
    <row r="58" spans="1:51" x14ac:dyDescent="0.25">
      <c r="A58" s="66" t="s">
        <v>74</v>
      </c>
      <c r="B58" s="169">
        <v>23682.468254312182</v>
      </c>
      <c r="C58" s="169">
        <v>56019.688230186242</v>
      </c>
      <c r="D58" s="169">
        <v>64108.786776948371</v>
      </c>
      <c r="E58" s="169">
        <v>22337.659179789571</v>
      </c>
      <c r="F58" s="169">
        <v>74349.308227276008</v>
      </c>
      <c r="G58" s="169">
        <v>65786.496446202174</v>
      </c>
      <c r="H58" s="169">
        <v>50469.765881604573</v>
      </c>
      <c r="I58" s="169"/>
      <c r="J58" s="169">
        <v>13770.250077978621</v>
      </c>
      <c r="K58" s="169">
        <v>17361.850555969359</v>
      </c>
      <c r="L58" s="169">
        <v>28767.683976613589</v>
      </c>
      <c r="M58" s="169">
        <v>8561.8642188267186</v>
      </c>
      <c r="N58" s="169">
        <v>20009.867071095778</v>
      </c>
      <c r="O58" s="169">
        <v>18912.905540086751</v>
      </c>
      <c r="P58" s="169">
        <v>17856.990174068229</v>
      </c>
      <c r="Q58" s="169"/>
      <c r="R58" s="169">
        <v>9912.2181763335611</v>
      </c>
      <c r="S58" s="169">
        <v>38657.837674216884</v>
      </c>
      <c r="T58" s="169">
        <v>35341.102800334782</v>
      </c>
      <c r="U58" s="169">
        <v>13775.794960962852</v>
      </c>
      <c r="V58" s="169">
        <v>54339.441156180234</v>
      </c>
      <c r="W58" s="169">
        <v>46873.590906115423</v>
      </c>
      <c r="X58" s="179">
        <v>32612.775707536344</v>
      </c>
      <c r="Y58" s="230"/>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1"/>
      <c r="AX58" s="351"/>
      <c r="AY58" s="351"/>
    </row>
    <row r="59" spans="1:51" x14ac:dyDescent="0.25">
      <c r="A59" s="77" t="s">
        <v>328</v>
      </c>
      <c r="B59" s="78">
        <v>1043786.8049345914</v>
      </c>
      <c r="C59" s="78">
        <v>1315527.610327594</v>
      </c>
      <c r="D59" s="78">
        <v>1871280.2440276053</v>
      </c>
      <c r="E59" s="78">
        <v>1319526.9750349822</v>
      </c>
      <c r="F59" s="78">
        <v>2462743.7093401724</v>
      </c>
      <c r="G59" s="78">
        <v>2518316.2627838096</v>
      </c>
      <c r="H59" s="78">
        <v>2910683.8878683676</v>
      </c>
      <c r="I59" s="82"/>
      <c r="J59" s="78">
        <v>203957.28201257135</v>
      </c>
      <c r="K59" s="78">
        <v>263816.70974473213</v>
      </c>
      <c r="L59" s="78">
        <v>346102.68406941794</v>
      </c>
      <c r="M59" s="78">
        <v>225963.37411271999</v>
      </c>
      <c r="N59" s="78">
        <v>366518.48187232215</v>
      </c>
      <c r="O59" s="78">
        <v>486999.4807772488</v>
      </c>
      <c r="P59" s="78">
        <v>452052.0018185128</v>
      </c>
      <c r="Q59" s="82"/>
      <c r="R59" s="78">
        <v>839829.52292202006</v>
      </c>
      <c r="S59" s="78">
        <v>1051710.9005828619</v>
      </c>
      <c r="T59" s="78">
        <v>1525177.5599581872</v>
      </c>
      <c r="U59" s="78">
        <v>1093563.6009222625</v>
      </c>
      <c r="V59" s="78">
        <v>2096225.2274678501</v>
      </c>
      <c r="W59" s="78">
        <v>2031316.7820065606</v>
      </c>
      <c r="X59" s="187">
        <v>2458631.8860498541</v>
      </c>
      <c r="Y59" s="230"/>
      <c r="Z59" s="352"/>
      <c r="AA59" s="351"/>
      <c r="AB59" s="351"/>
      <c r="AC59" s="351"/>
      <c r="AD59" s="351"/>
      <c r="AE59" s="351"/>
      <c r="AF59" s="351"/>
      <c r="AG59" s="351"/>
      <c r="AH59" s="351"/>
      <c r="AI59" s="351"/>
      <c r="AJ59" s="351"/>
      <c r="AK59" s="351"/>
      <c r="AL59" s="351"/>
      <c r="AM59" s="351"/>
      <c r="AN59" s="351"/>
      <c r="AO59" s="351"/>
      <c r="AP59" s="351"/>
      <c r="AQ59" s="351"/>
      <c r="AR59" s="351"/>
      <c r="AS59" s="351"/>
      <c r="AT59" s="351"/>
      <c r="AU59" s="351"/>
      <c r="AV59" s="351"/>
      <c r="AW59" s="351"/>
      <c r="AX59" s="351"/>
      <c r="AY59" s="351"/>
    </row>
    <row r="60" spans="1:51" x14ac:dyDescent="0.25">
      <c r="A60" s="71"/>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30"/>
      <c r="Z60" s="352"/>
      <c r="AA60" s="351"/>
      <c r="AB60" s="351"/>
      <c r="AC60" s="351"/>
      <c r="AD60" s="351"/>
      <c r="AE60" s="351"/>
      <c r="AF60" s="351"/>
      <c r="AG60" s="351"/>
      <c r="AH60" s="351"/>
      <c r="AI60" s="351"/>
      <c r="AJ60" s="351"/>
      <c r="AK60" s="351"/>
      <c r="AL60" s="351"/>
      <c r="AM60" s="351"/>
      <c r="AN60" s="351"/>
      <c r="AO60" s="351"/>
      <c r="AP60" s="351"/>
      <c r="AQ60" s="351"/>
      <c r="AR60" s="351"/>
      <c r="AS60" s="351"/>
      <c r="AT60" s="351"/>
      <c r="AU60" s="351"/>
      <c r="AV60" s="351"/>
      <c r="AW60" s="351"/>
      <c r="AX60" s="351"/>
      <c r="AY60" s="351"/>
    </row>
    <row r="61" spans="1:51" x14ac:dyDescent="0.25">
      <c r="A61" s="312" t="s">
        <v>62</v>
      </c>
      <c r="B61" s="305" t="s">
        <v>330</v>
      </c>
      <c r="C61" s="305"/>
      <c r="D61" s="305"/>
      <c r="E61" s="305"/>
      <c r="F61" s="305"/>
      <c r="G61" s="305"/>
      <c r="H61" s="305"/>
      <c r="I61" s="216"/>
      <c r="J61" s="305" t="s">
        <v>331</v>
      </c>
      <c r="K61" s="305"/>
      <c r="L61" s="305"/>
      <c r="M61" s="305"/>
      <c r="N61" s="305"/>
      <c r="O61" s="305"/>
      <c r="P61" s="305"/>
      <c r="Q61" s="216"/>
      <c r="R61" s="305" t="s">
        <v>332</v>
      </c>
      <c r="S61" s="305"/>
      <c r="T61" s="305"/>
      <c r="U61" s="305"/>
      <c r="V61" s="305"/>
      <c r="W61" s="305"/>
      <c r="X61" s="306"/>
      <c r="Y61" s="230"/>
      <c r="Z61" s="352"/>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row>
    <row r="62" spans="1:51" ht="14.1" customHeight="1" x14ac:dyDescent="0.25">
      <c r="A62" s="313"/>
      <c r="B62" s="307">
        <v>2018</v>
      </c>
      <c r="C62" s="307">
        <v>2019</v>
      </c>
      <c r="D62" s="307">
        <v>2020</v>
      </c>
      <c r="E62" s="307">
        <v>2021</v>
      </c>
      <c r="F62" s="307">
        <v>2022</v>
      </c>
      <c r="G62" s="307" t="s">
        <v>393</v>
      </c>
      <c r="H62" s="307" t="s">
        <v>394</v>
      </c>
      <c r="I62" s="26"/>
      <c r="J62" s="307">
        <v>2018</v>
      </c>
      <c r="K62" s="307">
        <v>2019</v>
      </c>
      <c r="L62" s="307">
        <v>2020</v>
      </c>
      <c r="M62" s="307">
        <v>2021</v>
      </c>
      <c r="N62" s="307">
        <v>2022</v>
      </c>
      <c r="O62" s="307" t="s">
        <v>393</v>
      </c>
      <c r="P62" s="307" t="s">
        <v>394</v>
      </c>
      <c r="Q62" s="26"/>
      <c r="R62" s="307">
        <v>2018</v>
      </c>
      <c r="S62" s="307">
        <v>2019</v>
      </c>
      <c r="T62" s="307">
        <v>2020</v>
      </c>
      <c r="U62" s="307">
        <v>2021</v>
      </c>
      <c r="V62" s="307">
        <v>2022</v>
      </c>
      <c r="W62" s="307" t="s">
        <v>393</v>
      </c>
      <c r="X62" s="309" t="s">
        <v>394</v>
      </c>
      <c r="Y62" s="230"/>
      <c r="Z62" s="352"/>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1"/>
      <c r="AY62" s="351"/>
    </row>
    <row r="63" spans="1:51" x14ac:dyDescent="0.25">
      <c r="A63" s="314"/>
      <c r="B63" s="308"/>
      <c r="C63" s="308"/>
      <c r="D63" s="308"/>
      <c r="E63" s="308"/>
      <c r="F63" s="308"/>
      <c r="G63" s="308"/>
      <c r="H63" s="308"/>
      <c r="I63" s="46"/>
      <c r="J63" s="308"/>
      <c r="K63" s="308"/>
      <c r="L63" s="308"/>
      <c r="M63" s="308"/>
      <c r="N63" s="308"/>
      <c r="O63" s="308"/>
      <c r="P63" s="308"/>
      <c r="Q63" s="46"/>
      <c r="R63" s="308"/>
      <c r="S63" s="308"/>
      <c r="T63" s="308"/>
      <c r="U63" s="308"/>
      <c r="V63" s="308"/>
      <c r="W63" s="308"/>
      <c r="X63" s="310"/>
      <c r="Y63" s="230"/>
      <c r="Z63" s="352"/>
      <c r="AA63" s="351"/>
      <c r="AB63" s="351"/>
      <c r="AC63" s="351"/>
      <c r="AD63" s="351"/>
      <c r="AE63" s="351"/>
      <c r="AF63" s="351"/>
      <c r="AG63" s="351"/>
      <c r="AH63" s="351"/>
      <c r="AI63" s="351"/>
      <c r="AJ63" s="351"/>
      <c r="AK63" s="351"/>
      <c r="AL63" s="351"/>
      <c r="AM63" s="351"/>
      <c r="AN63" s="351"/>
      <c r="AO63" s="351"/>
      <c r="AP63" s="351"/>
      <c r="AQ63" s="351"/>
      <c r="AR63" s="351"/>
      <c r="AS63" s="351"/>
      <c r="AT63" s="351"/>
      <c r="AU63" s="351"/>
      <c r="AV63" s="351"/>
      <c r="AW63" s="351"/>
      <c r="AX63" s="351"/>
      <c r="AY63" s="351"/>
    </row>
    <row r="64" spans="1:51" x14ac:dyDescent="0.25">
      <c r="A64" s="68" t="s">
        <v>63</v>
      </c>
      <c r="B64" s="69">
        <v>13291.970885631046</v>
      </c>
      <c r="C64" s="69">
        <v>24646.127729308228</v>
      </c>
      <c r="D64" s="69">
        <v>44200.117728292709</v>
      </c>
      <c r="E64" s="69">
        <v>17846.002003622263</v>
      </c>
      <c r="F64" s="69">
        <v>11268.443744606908</v>
      </c>
      <c r="G64" s="69">
        <v>59264.732749926501</v>
      </c>
      <c r="H64" s="69">
        <v>27511.549290387749</v>
      </c>
      <c r="I64" s="169"/>
      <c r="J64" s="69">
        <v>11583.239424853309</v>
      </c>
      <c r="K64" s="69">
        <v>23985.452080994324</v>
      </c>
      <c r="L64" s="69">
        <v>44200.117728292709</v>
      </c>
      <c r="M64" s="69">
        <v>16601.622196960197</v>
      </c>
      <c r="N64" s="69">
        <v>11110.379066590032</v>
      </c>
      <c r="O64" s="69">
        <v>52246.351215567367</v>
      </c>
      <c r="P64" s="69">
        <v>27041.152836138717</v>
      </c>
      <c r="Q64" s="169"/>
      <c r="R64" s="69">
        <v>1708.7314607777364</v>
      </c>
      <c r="S64" s="69">
        <v>660.67564831390405</v>
      </c>
      <c r="T64" s="69">
        <v>0</v>
      </c>
      <c r="U64" s="69">
        <v>1244.3798066620652</v>
      </c>
      <c r="V64" s="181">
        <v>158.06467801687558</v>
      </c>
      <c r="W64" s="69">
        <v>7018.3815343591341</v>
      </c>
      <c r="X64" s="70">
        <v>470.39645424903358</v>
      </c>
      <c r="Y64" s="230"/>
      <c r="Z64" s="352"/>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row>
    <row r="65" spans="1:51" x14ac:dyDescent="0.25">
      <c r="A65" s="66" t="s">
        <v>64</v>
      </c>
      <c r="B65" s="169">
        <v>20194.703613121997</v>
      </c>
      <c r="C65" s="169">
        <v>13193.200833985002</v>
      </c>
      <c r="D65" s="169">
        <v>41106.8678189075</v>
      </c>
      <c r="E65" s="169">
        <v>39175.480140533196</v>
      </c>
      <c r="F65" s="169">
        <v>22407.960352534927</v>
      </c>
      <c r="G65" s="169">
        <v>34802.861378753361</v>
      </c>
      <c r="H65" s="169">
        <v>42361.524177201522</v>
      </c>
      <c r="I65" s="169"/>
      <c r="J65" s="169">
        <v>20021.171709627379</v>
      </c>
      <c r="K65" s="169">
        <v>13183.413341401405</v>
      </c>
      <c r="L65" s="169">
        <v>39025.469896646224</v>
      </c>
      <c r="M65" s="169">
        <v>37744.891151059826</v>
      </c>
      <c r="N65" s="169">
        <v>21567.672423215812</v>
      </c>
      <c r="O65" s="169">
        <v>33337.35624445296</v>
      </c>
      <c r="P65" s="169">
        <v>41394.342915969493</v>
      </c>
      <c r="Q65" s="169"/>
      <c r="R65" s="169">
        <v>173.5319034946192</v>
      </c>
      <c r="S65" s="169">
        <v>9.7874925835972153</v>
      </c>
      <c r="T65" s="169">
        <v>2081.3979222612766</v>
      </c>
      <c r="U65" s="169">
        <v>1430.5889894733716</v>
      </c>
      <c r="V65" s="169">
        <v>840.28792931911573</v>
      </c>
      <c r="W65" s="169">
        <v>1465.5051343004045</v>
      </c>
      <c r="X65" s="179">
        <v>967.18126123202524</v>
      </c>
      <c r="Y65" s="230"/>
      <c r="Z65" s="352"/>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row>
    <row r="66" spans="1:51" x14ac:dyDescent="0.25">
      <c r="A66" s="68" t="s">
        <v>65</v>
      </c>
      <c r="B66" s="69">
        <v>9663.7608355511766</v>
      </c>
      <c r="C66" s="69">
        <v>6301.3097335859102</v>
      </c>
      <c r="D66" s="69">
        <v>11148.73727212534</v>
      </c>
      <c r="E66" s="69">
        <v>20341.585610849208</v>
      </c>
      <c r="F66" s="69">
        <v>3871.7741038743184</v>
      </c>
      <c r="G66" s="69">
        <v>11685.50113267764</v>
      </c>
      <c r="H66" s="69">
        <v>34069.118881685135</v>
      </c>
      <c r="I66" s="169"/>
      <c r="J66" s="69">
        <v>9663.7608355511766</v>
      </c>
      <c r="K66" s="69">
        <v>6301.3097335859102</v>
      </c>
      <c r="L66" s="69">
        <v>11148.73727212534</v>
      </c>
      <c r="M66" s="69">
        <v>19865.516063603493</v>
      </c>
      <c r="N66" s="69">
        <v>3693.6956543608476</v>
      </c>
      <c r="O66" s="69">
        <v>11554.451708369706</v>
      </c>
      <c r="P66" s="69">
        <v>33288.219504784873</v>
      </c>
      <c r="Q66" s="169"/>
      <c r="R66" s="69">
        <v>0</v>
      </c>
      <c r="S66" s="69">
        <v>0</v>
      </c>
      <c r="T66" s="69">
        <v>0</v>
      </c>
      <c r="U66" s="69">
        <v>476.06954724571432</v>
      </c>
      <c r="V66" s="69">
        <v>178.07844951347067</v>
      </c>
      <c r="W66" s="69">
        <v>131.04942430793406</v>
      </c>
      <c r="X66" s="70">
        <v>780.89937690025965</v>
      </c>
      <c r="Y66" s="230"/>
      <c r="Z66" s="352"/>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row>
    <row r="67" spans="1:51" x14ac:dyDescent="0.25">
      <c r="A67" s="66" t="s">
        <v>66</v>
      </c>
      <c r="B67" s="169">
        <v>9099.0910731616568</v>
      </c>
      <c r="C67" s="169">
        <v>2876.2785276039936</v>
      </c>
      <c r="D67" s="169">
        <v>9715.9584194158051</v>
      </c>
      <c r="E67" s="169">
        <v>3374.6715160382137</v>
      </c>
      <c r="F67" s="169">
        <v>0</v>
      </c>
      <c r="G67" s="169">
        <v>5700.9352256837738</v>
      </c>
      <c r="H67" s="169">
        <v>4429.5601658552869</v>
      </c>
      <c r="I67" s="169"/>
      <c r="J67" s="169">
        <v>8419.1475587048881</v>
      </c>
      <c r="K67" s="169">
        <v>2876.2785276039936</v>
      </c>
      <c r="L67" s="169">
        <v>9715.9584194158051</v>
      </c>
      <c r="M67" s="169">
        <v>3374.6715160382137</v>
      </c>
      <c r="N67" s="169">
        <v>0</v>
      </c>
      <c r="O67" s="169">
        <v>5700.9352256837738</v>
      </c>
      <c r="P67" s="169">
        <v>4429.5601658552869</v>
      </c>
      <c r="Q67" s="169"/>
      <c r="R67" s="169">
        <v>679.94351445676898</v>
      </c>
      <c r="S67" s="169">
        <v>0</v>
      </c>
      <c r="T67" s="169">
        <v>0</v>
      </c>
      <c r="U67" s="169">
        <v>0</v>
      </c>
      <c r="V67" s="169">
        <v>0</v>
      </c>
      <c r="W67" s="169">
        <v>0</v>
      </c>
      <c r="X67" s="179">
        <v>0</v>
      </c>
      <c r="Y67" s="230"/>
      <c r="Z67" s="352"/>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row>
    <row r="68" spans="1:51" x14ac:dyDescent="0.25">
      <c r="A68" s="68" t="s">
        <v>67</v>
      </c>
      <c r="B68" s="69">
        <v>2608.7333809104739</v>
      </c>
      <c r="C68" s="69">
        <v>203.1885412824947</v>
      </c>
      <c r="D68" s="69">
        <v>399.0702339096639</v>
      </c>
      <c r="E68" s="69">
        <v>824.11496984372684</v>
      </c>
      <c r="F68" s="69">
        <v>0</v>
      </c>
      <c r="G68" s="69">
        <v>10022.707648836578</v>
      </c>
      <c r="H68" s="69">
        <v>16885.379940525258</v>
      </c>
      <c r="I68" s="169"/>
      <c r="J68" s="69">
        <v>2608.7333809104739</v>
      </c>
      <c r="K68" s="69">
        <v>203.1885412824947</v>
      </c>
      <c r="L68" s="69">
        <v>399.0702339096639</v>
      </c>
      <c r="M68" s="69">
        <v>824.11496984372684</v>
      </c>
      <c r="N68" s="69">
        <v>0</v>
      </c>
      <c r="O68" s="69">
        <v>10022.707648836578</v>
      </c>
      <c r="P68" s="69">
        <v>16885.379940525258</v>
      </c>
      <c r="Q68" s="169"/>
      <c r="R68" s="69">
        <v>0</v>
      </c>
      <c r="S68" s="69">
        <v>0</v>
      </c>
      <c r="T68" s="69">
        <v>0</v>
      </c>
      <c r="U68" s="69">
        <v>0</v>
      </c>
      <c r="V68" s="69">
        <v>0</v>
      </c>
      <c r="W68" s="69">
        <v>0</v>
      </c>
      <c r="X68" s="70">
        <v>0</v>
      </c>
      <c r="Y68" s="230"/>
      <c r="Z68" s="352"/>
      <c r="AA68" s="351"/>
      <c r="AB68" s="351"/>
      <c r="AC68" s="351"/>
      <c r="AD68" s="351"/>
      <c r="AE68" s="351"/>
      <c r="AF68" s="351"/>
      <c r="AG68" s="351"/>
      <c r="AH68" s="351"/>
      <c r="AI68" s="351"/>
      <c r="AJ68" s="351"/>
      <c r="AK68" s="351"/>
      <c r="AL68" s="351"/>
      <c r="AM68" s="351"/>
      <c r="AN68" s="351"/>
      <c r="AO68" s="351"/>
      <c r="AP68" s="351"/>
      <c r="AQ68" s="351"/>
      <c r="AR68" s="351"/>
      <c r="AS68" s="351"/>
      <c r="AT68" s="351"/>
      <c r="AU68" s="351"/>
      <c r="AV68" s="351"/>
      <c r="AW68" s="351"/>
      <c r="AX68" s="351"/>
      <c r="AY68" s="351"/>
    </row>
    <row r="69" spans="1:51" x14ac:dyDescent="0.25">
      <c r="A69" s="66" t="s">
        <v>68</v>
      </c>
      <c r="B69" s="169">
        <v>3746.1723716730594</v>
      </c>
      <c r="C69" s="169">
        <v>47.069256342151142</v>
      </c>
      <c r="D69" s="169">
        <v>2990.6010389183566</v>
      </c>
      <c r="E69" s="169">
        <v>322.78906522409579</v>
      </c>
      <c r="F69" s="169">
        <v>0</v>
      </c>
      <c r="G69" s="169">
        <v>2275.0388205194513</v>
      </c>
      <c r="H69" s="169">
        <v>1297.6917777947417</v>
      </c>
      <c r="I69" s="169"/>
      <c r="J69" s="169">
        <v>3746.1723716730594</v>
      </c>
      <c r="K69" s="169">
        <v>47.069256342151142</v>
      </c>
      <c r="L69" s="169">
        <v>2990.6010389183566</v>
      </c>
      <c r="M69" s="169">
        <v>179.3311848207143</v>
      </c>
      <c r="N69" s="169">
        <v>0</v>
      </c>
      <c r="O69" s="169">
        <v>2275.0388205194513</v>
      </c>
      <c r="P69" s="169">
        <v>1297.6917777947417</v>
      </c>
      <c r="Q69" s="169"/>
      <c r="R69" s="169">
        <v>0</v>
      </c>
      <c r="S69" s="169">
        <v>0</v>
      </c>
      <c r="T69" s="169">
        <v>0</v>
      </c>
      <c r="U69" s="169">
        <v>143.45788040338149</v>
      </c>
      <c r="V69" s="169">
        <v>0</v>
      </c>
      <c r="W69" s="169">
        <v>0</v>
      </c>
      <c r="X69" s="179">
        <v>0</v>
      </c>
      <c r="Y69" s="230"/>
      <c r="Z69" s="352"/>
      <c r="AA69" s="351"/>
      <c r="AB69" s="351"/>
      <c r="AC69" s="351"/>
      <c r="AD69" s="351"/>
      <c r="AE69" s="351"/>
      <c r="AF69" s="351"/>
      <c r="AG69" s="351"/>
      <c r="AH69" s="351"/>
      <c r="AI69" s="351"/>
      <c r="AJ69" s="351"/>
      <c r="AK69" s="351"/>
      <c r="AL69" s="351"/>
      <c r="AM69" s="351"/>
      <c r="AN69" s="351"/>
      <c r="AO69" s="351"/>
      <c r="AP69" s="351"/>
      <c r="AQ69" s="351"/>
      <c r="AR69" s="351"/>
      <c r="AS69" s="351"/>
      <c r="AT69" s="351"/>
      <c r="AU69" s="351"/>
      <c r="AV69" s="351"/>
      <c r="AW69" s="351"/>
      <c r="AX69" s="351"/>
      <c r="AY69" s="351"/>
    </row>
    <row r="70" spans="1:51" x14ac:dyDescent="0.25">
      <c r="A70" s="68" t="s">
        <v>69</v>
      </c>
      <c r="B70" s="69">
        <v>11410.746946107294</v>
      </c>
      <c r="C70" s="69">
        <v>16462.222758296204</v>
      </c>
      <c r="D70" s="69">
        <v>4068.4203208587533</v>
      </c>
      <c r="E70" s="69">
        <v>3097.8623335897937</v>
      </c>
      <c r="F70" s="69">
        <v>462.04720223698791</v>
      </c>
      <c r="G70" s="69">
        <v>10422.808374212091</v>
      </c>
      <c r="H70" s="69">
        <v>5908.0713766514045</v>
      </c>
      <c r="I70" s="169"/>
      <c r="J70" s="69">
        <v>9789.5861545301996</v>
      </c>
      <c r="K70" s="69">
        <v>15586.658729456316</v>
      </c>
      <c r="L70" s="69">
        <v>3348.3247070700722</v>
      </c>
      <c r="M70" s="69">
        <v>2842.6120182563718</v>
      </c>
      <c r="N70" s="69">
        <v>462.04720223698791</v>
      </c>
      <c r="O70" s="69">
        <v>10252.888562455664</v>
      </c>
      <c r="P70" s="69">
        <v>5008.0299466410643</v>
      </c>
      <c r="Q70" s="169"/>
      <c r="R70" s="69">
        <v>1621.1607915770951</v>
      </c>
      <c r="S70" s="69">
        <v>875.56402883988699</v>
      </c>
      <c r="T70" s="69">
        <v>720.09561378868102</v>
      </c>
      <c r="U70" s="69">
        <v>255.25031533342198</v>
      </c>
      <c r="V70" s="69">
        <v>0</v>
      </c>
      <c r="W70" s="69">
        <v>169.91981175642741</v>
      </c>
      <c r="X70" s="70">
        <v>900.04143001034026</v>
      </c>
      <c r="Y70" s="230"/>
      <c r="Z70" s="352"/>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row>
    <row r="71" spans="1:51" x14ac:dyDescent="0.25">
      <c r="A71" s="66" t="s">
        <v>70</v>
      </c>
      <c r="B71" s="169">
        <v>29726.878331019419</v>
      </c>
      <c r="C71" s="169">
        <v>25083.568244498379</v>
      </c>
      <c r="D71" s="169">
        <v>15155.723414589833</v>
      </c>
      <c r="E71" s="169">
        <v>25858.752420112953</v>
      </c>
      <c r="F71" s="169">
        <v>17944.600428282956</v>
      </c>
      <c r="G71" s="169">
        <v>45343.82818758965</v>
      </c>
      <c r="H71" s="169">
        <v>14745.787659870186</v>
      </c>
      <c r="I71" s="169"/>
      <c r="J71" s="169">
        <v>28225.458206840867</v>
      </c>
      <c r="K71" s="169">
        <v>22070.401368625109</v>
      </c>
      <c r="L71" s="169">
        <v>13954.086939067593</v>
      </c>
      <c r="M71" s="169">
        <v>25056.24263883564</v>
      </c>
      <c r="N71" s="169">
        <v>17255.419268416343</v>
      </c>
      <c r="O71" s="169">
        <v>44964.717651049468</v>
      </c>
      <c r="P71" s="169">
        <v>14580.387162546676</v>
      </c>
      <c r="Q71" s="169"/>
      <c r="R71" s="169">
        <v>1501.4201241785518</v>
      </c>
      <c r="S71" s="169">
        <v>3013.1668758732708</v>
      </c>
      <c r="T71" s="169">
        <v>1201.6364755222401</v>
      </c>
      <c r="U71" s="169">
        <v>802.50978127731332</v>
      </c>
      <c r="V71" s="169">
        <v>689.1811598666153</v>
      </c>
      <c r="W71" s="169">
        <v>379.11053654018201</v>
      </c>
      <c r="X71" s="179">
        <v>165.40049732351036</v>
      </c>
      <c r="Y71" s="230"/>
      <c r="Z71" s="352"/>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row>
    <row r="72" spans="1:51" x14ac:dyDescent="0.25">
      <c r="A72" s="68" t="s">
        <v>71</v>
      </c>
      <c r="B72" s="69">
        <v>18113.409575874251</v>
      </c>
      <c r="C72" s="69">
        <v>24387.237305969469</v>
      </c>
      <c r="D72" s="69">
        <v>57689.597276040622</v>
      </c>
      <c r="E72" s="69">
        <v>34209.24380492387</v>
      </c>
      <c r="F72" s="69">
        <v>46268.690824189449</v>
      </c>
      <c r="G72" s="69">
        <v>63000.075720430992</v>
      </c>
      <c r="H72" s="69">
        <v>54245.897625895101</v>
      </c>
      <c r="I72" s="169"/>
      <c r="J72" s="69">
        <v>18099.435161801161</v>
      </c>
      <c r="K72" s="69">
        <v>24242.192847144077</v>
      </c>
      <c r="L72" s="69">
        <v>52720.260527928491</v>
      </c>
      <c r="M72" s="69">
        <v>31964.578340941691</v>
      </c>
      <c r="N72" s="69">
        <v>44803.694728980685</v>
      </c>
      <c r="O72" s="69">
        <v>60696.950704642761</v>
      </c>
      <c r="P72" s="69">
        <v>52863.359496645964</v>
      </c>
      <c r="Q72" s="169"/>
      <c r="R72" s="69">
        <v>13.974414073089262</v>
      </c>
      <c r="S72" s="69">
        <v>145.04445882539184</v>
      </c>
      <c r="T72" s="69">
        <v>4969.3367481121286</v>
      </c>
      <c r="U72" s="69">
        <v>2244.66546398218</v>
      </c>
      <c r="V72" s="69">
        <v>1464.9960952087638</v>
      </c>
      <c r="W72" s="69">
        <v>2303.1250157882341</v>
      </c>
      <c r="X72" s="70">
        <v>1382.5381292491345</v>
      </c>
      <c r="Y72" s="230"/>
      <c r="Z72" s="352"/>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row>
    <row r="73" spans="1:51" x14ac:dyDescent="0.25">
      <c r="A73" s="66" t="s">
        <v>72</v>
      </c>
      <c r="B73" s="169">
        <v>6108.87079429405</v>
      </c>
      <c r="C73" s="169">
        <v>5794.6648546568322</v>
      </c>
      <c r="D73" s="169">
        <v>8219.8045200490487</v>
      </c>
      <c r="E73" s="169">
        <v>13653.68858739507</v>
      </c>
      <c r="F73" s="169">
        <v>15374.766084559813</v>
      </c>
      <c r="G73" s="169">
        <v>15567.954872293572</v>
      </c>
      <c r="H73" s="169">
        <v>22551.288311048367</v>
      </c>
      <c r="I73" s="169"/>
      <c r="J73" s="169">
        <v>6108.87079429405</v>
      </c>
      <c r="K73" s="169">
        <v>5794.6648546568322</v>
      </c>
      <c r="L73" s="169">
        <v>8219.8045200490487</v>
      </c>
      <c r="M73" s="169">
        <v>12691.738947336396</v>
      </c>
      <c r="N73" s="169">
        <v>15374.766084559813</v>
      </c>
      <c r="O73" s="169">
        <v>13942.264112486531</v>
      </c>
      <c r="P73" s="169">
        <v>20793.953159133966</v>
      </c>
      <c r="Q73" s="169"/>
      <c r="R73" s="169">
        <v>0</v>
      </c>
      <c r="S73" s="169">
        <v>0</v>
      </c>
      <c r="T73" s="169">
        <v>0</v>
      </c>
      <c r="U73" s="169">
        <v>961.9496400586745</v>
      </c>
      <c r="V73" s="169">
        <v>0</v>
      </c>
      <c r="W73" s="169">
        <v>1625.6907598070418</v>
      </c>
      <c r="X73" s="179">
        <v>1757.3351519143998</v>
      </c>
      <c r="Y73" s="230"/>
      <c r="Z73" s="352"/>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row>
    <row r="74" spans="1:51" x14ac:dyDescent="0.25">
      <c r="A74" s="68" t="s">
        <v>73</v>
      </c>
      <c r="B74" s="69">
        <v>2504.7603572351686</v>
      </c>
      <c r="C74" s="69">
        <v>481.54585314393915</v>
      </c>
      <c r="D74" s="69">
        <v>3167.7688540638082</v>
      </c>
      <c r="E74" s="69">
        <v>0</v>
      </c>
      <c r="F74" s="69">
        <v>16215.826597775305</v>
      </c>
      <c r="G74" s="69">
        <v>1429.3210465395177</v>
      </c>
      <c r="H74" s="69">
        <v>3259.5337327009333</v>
      </c>
      <c r="I74" s="169"/>
      <c r="J74" s="69">
        <v>2504.7603572351686</v>
      </c>
      <c r="K74" s="69">
        <v>481.54585314393915</v>
      </c>
      <c r="L74" s="69">
        <v>3167.7688540638082</v>
      </c>
      <c r="M74" s="69">
        <v>0</v>
      </c>
      <c r="N74" s="69">
        <v>16215.826597775305</v>
      </c>
      <c r="O74" s="69">
        <v>1429.3210465395177</v>
      </c>
      <c r="P74" s="69">
        <v>3259.5337327009333</v>
      </c>
      <c r="Q74" s="169"/>
      <c r="R74" s="69">
        <v>0</v>
      </c>
      <c r="S74" s="69">
        <v>0</v>
      </c>
      <c r="T74" s="69">
        <v>0</v>
      </c>
      <c r="U74" s="69">
        <v>0</v>
      </c>
      <c r="V74" s="69">
        <v>0</v>
      </c>
      <c r="W74" s="69">
        <v>0</v>
      </c>
      <c r="X74" s="70">
        <v>0</v>
      </c>
      <c r="Y74" s="230"/>
      <c r="Z74" s="352"/>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1"/>
    </row>
    <row r="75" spans="1:51" x14ac:dyDescent="0.25">
      <c r="A75" s="66" t="s">
        <v>74</v>
      </c>
      <c r="B75" s="169">
        <v>10967.889175283248</v>
      </c>
      <c r="C75" s="169">
        <v>6257.9272536200388</v>
      </c>
      <c r="D75" s="169">
        <v>1260.5943094740146</v>
      </c>
      <c r="E75" s="169">
        <v>812.2140689064322</v>
      </c>
      <c r="F75" s="169">
        <v>20004.686931008669</v>
      </c>
      <c r="G75" s="169">
        <v>2171.4284251025729</v>
      </c>
      <c r="H75" s="169">
        <v>4523.5891346031021</v>
      </c>
      <c r="I75" s="169"/>
      <c r="J75" s="169">
        <v>10355.361148451995</v>
      </c>
      <c r="K75" s="169">
        <v>6257.9272536200388</v>
      </c>
      <c r="L75" s="169">
        <v>872.21707947313575</v>
      </c>
      <c r="M75" s="169">
        <v>812.2140689064322</v>
      </c>
      <c r="N75" s="169">
        <v>17962.398002158807</v>
      </c>
      <c r="O75" s="169">
        <v>2171.4284251025729</v>
      </c>
      <c r="P75" s="169">
        <v>4523.5891346031021</v>
      </c>
      <c r="Q75" s="169"/>
      <c r="R75" s="169">
        <v>612.52802683125185</v>
      </c>
      <c r="S75" s="169">
        <v>0</v>
      </c>
      <c r="T75" s="169">
        <v>388.3772300008788</v>
      </c>
      <c r="U75" s="169">
        <v>0</v>
      </c>
      <c r="V75" s="169">
        <v>2042.2889288498623</v>
      </c>
      <c r="W75" s="169">
        <v>0</v>
      </c>
      <c r="X75" s="179">
        <v>0</v>
      </c>
      <c r="Y75" s="230"/>
      <c r="Z75" s="355"/>
      <c r="AA75" s="355"/>
      <c r="AB75" s="355"/>
      <c r="AC75" s="355"/>
      <c r="AD75" s="355"/>
      <c r="AE75" s="355"/>
      <c r="AF75" s="355"/>
      <c r="AG75" s="355"/>
      <c r="AH75" s="355"/>
      <c r="AI75" s="355"/>
      <c r="AJ75" s="355"/>
      <c r="AK75" s="355"/>
      <c r="AL75" s="355"/>
      <c r="AM75" s="355"/>
      <c r="AN75" s="355"/>
      <c r="AO75" s="355"/>
      <c r="AP75" s="355"/>
      <c r="AQ75" s="355"/>
      <c r="AR75" s="355"/>
      <c r="AS75" s="355"/>
      <c r="AT75" s="355"/>
      <c r="AU75" s="355"/>
      <c r="AV75" s="355"/>
      <c r="AW75" s="351"/>
      <c r="AX75" s="351"/>
      <c r="AY75" s="351"/>
    </row>
    <row r="76" spans="1:51" x14ac:dyDescent="0.25">
      <c r="A76" s="77" t="s">
        <v>329</v>
      </c>
      <c r="B76" s="78">
        <v>137436.98733986283</v>
      </c>
      <c r="C76" s="78">
        <v>125734.34089229265</v>
      </c>
      <c r="D76" s="78">
        <v>199123.26120664546</v>
      </c>
      <c r="E76" s="78">
        <v>159516.40452103881</v>
      </c>
      <c r="F76" s="78">
        <v>153818.79626906934</v>
      </c>
      <c r="G76" s="78">
        <v>261687.1935825657</v>
      </c>
      <c r="H76" s="78">
        <v>231788.99207421884</v>
      </c>
      <c r="I76" s="82"/>
      <c r="J76" s="78">
        <v>131125.69710447374</v>
      </c>
      <c r="K76" s="78">
        <v>121030.10238785659</v>
      </c>
      <c r="L76" s="78">
        <v>189762.41721696025</v>
      </c>
      <c r="M76" s="78">
        <v>151957.53309660271</v>
      </c>
      <c r="N76" s="78">
        <v>148445.89902829463</v>
      </c>
      <c r="O76" s="78">
        <v>248594.41136570636</v>
      </c>
      <c r="P76" s="78">
        <v>225365.19977334011</v>
      </c>
      <c r="Q76" s="82"/>
      <c r="R76" s="78">
        <v>6311.2902353891122</v>
      </c>
      <c r="S76" s="78">
        <v>4704.2385044360508</v>
      </c>
      <c r="T76" s="78">
        <v>9360.8439896852051</v>
      </c>
      <c r="U76" s="78">
        <v>7558.8714244361217</v>
      </c>
      <c r="V76" s="78">
        <v>5372.8972407747042</v>
      </c>
      <c r="W76" s="78">
        <v>13092.782216859358</v>
      </c>
      <c r="X76" s="187">
        <v>6423.7923008787038</v>
      </c>
      <c r="Y76" s="230"/>
      <c r="Z76" s="352"/>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1"/>
    </row>
    <row r="77" spans="1:51" x14ac:dyDescent="0.25">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30"/>
      <c r="Z77" s="352"/>
      <c r="AA77" s="351"/>
      <c r="AB77" s="351"/>
      <c r="AC77" s="351"/>
      <c r="AD77" s="351"/>
      <c r="AE77" s="351"/>
      <c r="AF77" s="351"/>
      <c r="AG77" s="351"/>
      <c r="AH77" s="351"/>
      <c r="AI77" s="351"/>
      <c r="AJ77" s="351"/>
      <c r="AK77" s="351"/>
      <c r="AL77" s="351"/>
      <c r="AM77" s="351"/>
      <c r="AN77" s="351"/>
      <c r="AO77" s="351"/>
      <c r="AP77" s="351"/>
      <c r="AQ77" s="351"/>
      <c r="AR77" s="351"/>
      <c r="AS77" s="351"/>
      <c r="AT77" s="351"/>
      <c r="AU77" s="351"/>
      <c r="AV77" s="351"/>
      <c r="AW77" s="351"/>
      <c r="AX77" s="351"/>
      <c r="AY77" s="351"/>
    </row>
    <row r="78" spans="1:51" x14ac:dyDescent="0.25">
      <c r="A78" s="312" t="s">
        <v>62</v>
      </c>
      <c r="B78" s="305" t="s">
        <v>333</v>
      </c>
      <c r="C78" s="305"/>
      <c r="D78" s="305"/>
      <c r="E78" s="305"/>
      <c r="F78" s="305"/>
      <c r="G78" s="305"/>
      <c r="H78" s="305"/>
      <c r="I78" s="216"/>
      <c r="J78" s="305" t="s">
        <v>334</v>
      </c>
      <c r="K78" s="305"/>
      <c r="L78" s="305"/>
      <c r="M78" s="305"/>
      <c r="N78" s="305"/>
      <c r="O78" s="305"/>
      <c r="P78" s="305"/>
      <c r="Q78" s="216"/>
      <c r="R78" s="305" t="s">
        <v>335</v>
      </c>
      <c r="S78" s="305"/>
      <c r="T78" s="305"/>
      <c r="U78" s="305"/>
      <c r="V78" s="305"/>
      <c r="W78" s="305"/>
      <c r="X78" s="306"/>
      <c r="Y78" s="230"/>
      <c r="Z78" s="352"/>
      <c r="AA78" s="351"/>
      <c r="AB78" s="351"/>
      <c r="AC78" s="351"/>
      <c r="AD78" s="351"/>
      <c r="AE78" s="351"/>
      <c r="AF78" s="351"/>
      <c r="AG78" s="351"/>
      <c r="AH78" s="351"/>
      <c r="AI78" s="351"/>
      <c r="AJ78" s="351"/>
      <c r="AK78" s="351"/>
      <c r="AL78" s="351"/>
      <c r="AM78" s="351"/>
      <c r="AN78" s="351"/>
      <c r="AO78" s="351"/>
      <c r="AP78" s="351"/>
      <c r="AQ78" s="351"/>
      <c r="AR78" s="351"/>
      <c r="AS78" s="351"/>
      <c r="AT78" s="351"/>
      <c r="AU78" s="351"/>
      <c r="AV78" s="351"/>
      <c r="AW78" s="351"/>
      <c r="AX78" s="351"/>
      <c r="AY78" s="351"/>
    </row>
    <row r="79" spans="1:51" ht="14.1" customHeight="1" x14ac:dyDescent="0.25">
      <c r="A79" s="313"/>
      <c r="B79" s="307">
        <v>2018</v>
      </c>
      <c r="C79" s="307">
        <v>2019</v>
      </c>
      <c r="D79" s="307">
        <v>2020</v>
      </c>
      <c r="E79" s="307">
        <v>2021</v>
      </c>
      <c r="F79" s="307">
        <v>2022</v>
      </c>
      <c r="G79" s="307" t="s">
        <v>393</v>
      </c>
      <c r="H79" s="307" t="s">
        <v>394</v>
      </c>
      <c r="I79" s="26"/>
      <c r="J79" s="307">
        <v>2018</v>
      </c>
      <c r="K79" s="307">
        <v>2019</v>
      </c>
      <c r="L79" s="307">
        <v>2020</v>
      </c>
      <c r="M79" s="307">
        <v>2021</v>
      </c>
      <c r="N79" s="307">
        <v>2022</v>
      </c>
      <c r="O79" s="307" t="s">
        <v>393</v>
      </c>
      <c r="P79" s="307" t="s">
        <v>394</v>
      </c>
      <c r="Q79" s="26"/>
      <c r="R79" s="307">
        <v>2018</v>
      </c>
      <c r="S79" s="307">
        <v>2019</v>
      </c>
      <c r="T79" s="307">
        <v>2020</v>
      </c>
      <c r="U79" s="307">
        <v>2021</v>
      </c>
      <c r="V79" s="307">
        <v>2022</v>
      </c>
      <c r="W79" s="307" t="s">
        <v>393</v>
      </c>
      <c r="X79" s="309" t="s">
        <v>394</v>
      </c>
      <c r="Y79" s="230"/>
      <c r="Z79" s="352"/>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row>
    <row r="80" spans="1:51" x14ac:dyDescent="0.25">
      <c r="A80" s="314"/>
      <c r="B80" s="308"/>
      <c r="C80" s="308"/>
      <c r="D80" s="308"/>
      <c r="E80" s="308"/>
      <c r="F80" s="308"/>
      <c r="G80" s="308"/>
      <c r="H80" s="308"/>
      <c r="I80" s="46"/>
      <c r="J80" s="308"/>
      <c r="K80" s="308"/>
      <c r="L80" s="308"/>
      <c r="M80" s="308"/>
      <c r="N80" s="308"/>
      <c r="O80" s="308"/>
      <c r="P80" s="308"/>
      <c r="Q80" s="46"/>
      <c r="R80" s="308"/>
      <c r="S80" s="308"/>
      <c r="T80" s="308"/>
      <c r="U80" s="308"/>
      <c r="V80" s="308"/>
      <c r="W80" s="308"/>
      <c r="X80" s="310"/>
      <c r="Y80" s="230"/>
      <c r="Z80" s="352"/>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row>
    <row r="81" spans="1:51" x14ac:dyDescent="0.25">
      <c r="A81" s="68" t="s">
        <v>63</v>
      </c>
      <c r="B81" s="69">
        <v>15938.247688679279</v>
      </c>
      <c r="C81" s="69">
        <v>20323.529280534211</v>
      </c>
      <c r="D81" s="69">
        <v>29328.457594859941</v>
      </c>
      <c r="E81" s="69">
        <v>24984.433189876509</v>
      </c>
      <c r="F81" s="69">
        <v>25050.783723900342</v>
      </c>
      <c r="G81" s="69">
        <v>43492.420236997328</v>
      </c>
      <c r="H81" s="69">
        <v>29403.921621852514</v>
      </c>
      <c r="I81" s="169"/>
      <c r="J81" s="69">
        <v>15003.324012443576</v>
      </c>
      <c r="K81" s="69">
        <v>20252.558456637649</v>
      </c>
      <c r="L81" s="69">
        <v>29167.03977206305</v>
      </c>
      <c r="M81" s="69">
        <v>22770.216151177243</v>
      </c>
      <c r="N81" s="69">
        <v>24526.105631061109</v>
      </c>
      <c r="O81" s="69">
        <v>37220.598704000644</v>
      </c>
      <c r="P81" s="69">
        <v>27514.506115043074</v>
      </c>
      <c r="Q81" s="169"/>
      <c r="R81" s="69">
        <v>934.92367623570397</v>
      </c>
      <c r="S81" s="69">
        <v>70.970823896559935</v>
      </c>
      <c r="T81" s="69">
        <v>161.41782279689005</v>
      </c>
      <c r="U81" s="69">
        <v>2214.2170386992671</v>
      </c>
      <c r="V81" s="181">
        <v>524.67809283923191</v>
      </c>
      <c r="W81" s="69">
        <v>6271.8215329966843</v>
      </c>
      <c r="X81" s="70">
        <v>1889.415506809441</v>
      </c>
      <c r="Y81" s="230"/>
      <c r="Z81" s="352"/>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row>
    <row r="82" spans="1:51" x14ac:dyDescent="0.25">
      <c r="A82" s="66" t="s">
        <v>64</v>
      </c>
      <c r="B82" s="169">
        <v>18036.273831116381</v>
      </c>
      <c r="C82" s="169">
        <v>17888.303856751067</v>
      </c>
      <c r="D82" s="169">
        <v>36392.790396294113</v>
      </c>
      <c r="E82" s="169">
        <v>19571.856521179743</v>
      </c>
      <c r="F82" s="169">
        <v>21006.177514472613</v>
      </c>
      <c r="G82" s="169">
        <v>36878.798392259858</v>
      </c>
      <c r="H82" s="169">
        <v>31639.731387810385</v>
      </c>
      <c r="I82" s="169"/>
      <c r="J82" s="169">
        <v>17965.314910493496</v>
      </c>
      <c r="K82" s="169">
        <v>17888.303856751067</v>
      </c>
      <c r="L82" s="169">
        <v>36392.790396294113</v>
      </c>
      <c r="M82" s="169">
        <v>18809.525501810924</v>
      </c>
      <c r="N82" s="169">
        <v>19642.888523027854</v>
      </c>
      <c r="O82" s="169">
        <v>33391.662776551042</v>
      </c>
      <c r="P82" s="169">
        <v>30039.785701919049</v>
      </c>
      <c r="Q82" s="169"/>
      <c r="R82" s="169">
        <v>70.958920622885771</v>
      </c>
      <c r="S82" s="169">
        <v>0</v>
      </c>
      <c r="T82" s="169">
        <v>0</v>
      </c>
      <c r="U82" s="169">
        <v>762.33101936881769</v>
      </c>
      <c r="V82" s="169">
        <v>1363.2889914447603</v>
      </c>
      <c r="W82" s="169">
        <v>3487.1356157088139</v>
      </c>
      <c r="X82" s="179">
        <v>1599.9456858913347</v>
      </c>
      <c r="Y82" s="230"/>
      <c r="Z82" s="352"/>
      <c r="AA82" s="351"/>
      <c r="AB82" s="351"/>
      <c r="AC82" s="351"/>
      <c r="AD82" s="351"/>
      <c r="AE82" s="351"/>
      <c r="AF82" s="351"/>
      <c r="AG82" s="351"/>
      <c r="AH82" s="351"/>
      <c r="AI82" s="351"/>
      <c r="AJ82" s="351"/>
      <c r="AK82" s="351"/>
      <c r="AL82" s="351"/>
      <c r="AM82" s="351"/>
      <c r="AN82" s="351"/>
      <c r="AO82" s="351"/>
      <c r="AP82" s="351"/>
      <c r="AQ82" s="351"/>
      <c r="AR82" s="351"/>
      <c r="AS82" s="351"/>
      <c r="AT82" s="351"/>
      <c r="AU82" s="351"/>
      <c r="AV82" s="351"/>
      <c r="AW82" s="351"/>
      <c r="AX82" s="351"/>
      <c r="AY82" s="351"/>
    </row>
    <row r="83" spans="1:51" x14ac:dyDescent="0.25">
      <c r="A83" s="68" t="s">
        <v>65</v>
      </c>
      <c r="B83" s="69">
        <v>17038.519485561803</v>
      </c>
      <c r="C83" s="69">
        <v>20294.298299675691</v>
      </c>
      <c r="D83" s="69">
        <v>22450.210574851928</v>
      </c>
      <c r="E83" s="69">
        <v>15355.643983313554</v>
      </c>
      <c r="F83" s="69">
        <v>14282.720244515178</v>
      </c>
      <c r="G83" s="69">
        <v>31037.374731480526</v>
      </c>
      <c r="H83" s="69">
        <v>26690.652403896416</v>
      </c>
      <c r="I83" s="169"/>
      <c r="J83" s="69">
        <v>17038.519485561803</v>
      </c>
      <c r="K83" s="69">
        <v>20294.298299675691</v>
      </c>
      <c r="L83" s="69">
        <v>22450.210574851928</v>
      </c>
      <c r="M83" s="69">
        <v>12811.931540744883</v>
      </c>
      <c r="N83" s="69">
        <v>14155.84115050059</v>
      </c>
      <c r="O83" s="69">
        <v>28553.955952217868</v>
      </c>
      <c r="P83" s="69">
        <v>26253.072528197474</v>
      </c>
      <c r="Q83" s="169"/>
      <c r="R83" s="69">
        <v>0</v>
      </c>
      <c r="S83" s="69">
        <v>0</v>
      </c>
      <c r="T83" s="69">
        <v>0</v>
      </c>
      <c r="U83" s="69">
        <v>2543.7124425686707</v>
      </c>
      <c r="V83" s="69">
        <v>126.8790940145888</v>
      </c>
      <c r="W83" s="69">
        <v>2483.4187792626572</v>
      </c>
      <c r="X83" s="70">
        <v>437.57987569894283</v>
      </c>
      <c r="Y83" s="230"/>
      <c r="Z83" s="352"/>
      <c r="AA83" s="351"/>
      <c r="AB83" s="351"/>
      <c r="AC83" s="351"/>
      <c r="AD83" s="351"/>
      <c r="AE83" s="351"/>
      <c r="AF83" s="351"/>
      <c r="AG83" s="351"/>
      <c r="AH83" s="351"/>
      <c r="AI83" s="351"/>
      <c r="AJ83" s="351"/>
      <c r="AK83" s="351"/>
      <c r="AL83" s="351"/>
      <c r="AM83" s="351"/>
      <c r="AN83" s="351"/>
      <c r="AO83" s="351"/>
      <c r="AP83" s="351"/>
      <c r="AQ83" s="351"/>
      <c r="AR83" s="351"/>
      <c r="AS83" s="351"/>
      <c r="AT83" s="351"/>
      <c r="AU83" s="351"/>
      <c r="AV83" s="351"/>
      <c r="AW83" s="351"/>
      <c r="AX83" s="351"/>
      <c r="AY83" s="351"/>
    </row>
    <row r="84" spans="1:51" x14ac:dyDescent="0.25">
      <c r="A84" s="66" t="s">
        <v>66</v>
      </c>
      <c r="B84" s="169">
        <v>14928.667738142294</v>
      </c>
      <c r="C84" s="169">
        <v>13039.116571205899</v>
      </c>
      <c r="D84" s="169">
        <v>17580.895587440784</v>
      </c>
      <c r="E84" s="169">
        <v>19705.459429757102</v>
      </c>
      <c r="F84" s="169">
        <v>22471.567656477258</v>
      </c>
      <c r="G84" s="169">
        <v>16956.280190948302</v>
      </c>
      <c r="H84" s="169">
        <v>12349.932333330938</v>
      </c>
      <c r="I84" s="169"/>
      <c r="J84" s="169">
        <v>14928.667738142294</v>
      </c>
      <c r="K84" s="169">
        <v>13039.116571205899</v>
      </c>
      <c r="L84" s="169">
        <v>17580.895587440784</v>
      </c>
      <c r="M84" s="169">
        <v>19705.459429757102</v>
      </c>
      <c r="N84" s="169">
        <v>22471.567656477258</v>
      </c>
      <c r="O84" s="169">
        <v>16956.280190948302</v>
      </c>
      <c r="P84" s="169">
        <v>12349.932333330938</v>
      </c>
      <c r="Q84" s="169"/>
      <c r="R84" s="169">
        <v>0</v>
      </c>
      <c r="S84" s="169">
        <v>0</v>
      </c>
      <c r="T84" s="169">
        <v>0</v>
      </c>
      <c r="U84" s="169">
        <v>0</v>
      </c>
      <c r="V84" s="169">
        <v>0</v>
      </c>
      <c r="W84" s="169">
        <v>0</v>
      </c>
      <c r="X84" s="179">
        <v>0</v>
      </c>
      <c r="Y84" s="230"/>
      <c r="Z84" s="352"/>
      <c r="AA84" s="351"/>
      <c r="AB84" s="351"/>
      <c r="AC84" s="351"/>
      <c r="AD84" s="351"/>
      <c r="AE84" s="351"/>
      <c r="AF84" s="351"/>
      <c r="AG84" s="351"/>
      <c r="AH84" s="351"/>
      <c r="AI84" s="351"/>
      <c r="AJ84" s="351"/>
      <c r="AK84" s="351"/>
      <c r="AL84" s="351"/>
      <c r="AM84" s="351"/>
      <c r="AN84" s="351"/>
      <c r="AO84" s="351"/>
      <c r="AP84" s="351"/>
      <c r="AQ84" s="351"/>
      <c r="AR84" s="351"/>
      <c r="AS84" s="351"/>
      <c r="AT84" s="351"/>
      <c r="AU84" s="351"/>
      <c r="AV84" s="351"/>
      <c r="AW84" s="351"/>
      <c r="AX84" s="351"/>
      <c r="AY84" s="351"/>
    </row>
    <row r="85" spans="1:51" x14ac:dyDescent="0.25">
      <c r="A85" s="68" t="s">
        <v>67</v>
      </c>
      <c r="B85" s="69">
        <v>14081.949400753334</v>
      </c>
      <c r="C85" s="69">
        <v>17852.90630789183</v>
      </c>
      <c r="D85" s="69">
        <v>20321.145903217443</v>
      </c>
      <c r="E85" s="69">
        <v>12144.020849427461</v>
      </c>
      <c r="F85" s="69">
        <v>18344.902737363416</v>
      </c>
      <c r="G85" s="69">
        <v>26458.011046310286</v>
      </c>
      <c r="H85" s="69">
        <v>17773.882845683693</v>
      </c>
      <c r="I85" s="169"/>
      <c r="J85" s="69">
        <v>14081.949400753334</v>
      </c>
      <c r="K85" s="69">
        <v>17852.90630789183</v>
      </c>
      <c r="L85" s="69">
        <v>20321.145903217443</v>
      </c>
      <c r="M85" s="69">
        <v>12144.020849427461</v>
      </c>
      <c r="N85" s="69">
        <v>18002.040150613906</v>
      </c>
      <c r="O85" s="69">
        <v>26430.783744097353</v>
      </c>
      <c r="P85" s="69">
        <v>17773.882845683693</v>
      </c>
      <c r="Q85" s="169"/>
      <c r="R85" s="69">
        <v>0</v>
      </c>
      <c r="S85" s="69">
        <v>0</v>
      </c>
      <c r="T85" s="69">
        <v>0</v>
      </c>
      <c r="U85" s="69">
        <v>0</v>
      </c>
      <c r="V85" s="69">
        <v>342.86258674950892</v>
      </c>
      <c r="W85" s="69">
        <v>27.227302212933857</v>
      </c>
      <c r="X85" s="70">
        <v>0</v>
      </c>
      <c r="Y85" s="230"/>
      <c r="Z85" s="352"/>
      <c r="AA85" s="351"/>
      <c r="AB85" s="351"/>
      <c r="AC85" s="351"/>
      <c r="AD85" s="351"/>
      <c r="AE85" s="351"/>
      <c r="AF85" s="351"/>
      <c r="AG85" s="351"/>
      <c r="AH85" s="351"/>
      <c r="AI85" s="351"/>
      <c r="AJ85" s="351"/>
      <c r="AK85" s="351"/>
      <c r="AL85" s="351"/>
      <c r="AM85" s="351"/>
      <c r="AN85" s="351"/>
      <c r="AO85" s="351"/>
      <c r="AP85" s="351"/>
      <c r="AQ85" s="351"/>
      <c r="AR85" s="351"/>
      <c r="AS85" s="351"/>
      <c r="AT85" s="351"/>
      <c r="AU85" s="351"/>
      <c r="AV85" s="351"/>
      <c r="AW85" s="351"/>
      <c r="AX85" s="351"/>
      <c r="AY85" s="351"/>
    </row>
    <row r="86" spans="1:51" x14ac:dyDescent="0.25">
      <c r="A86" s="66" t="s">
        <v>68</v>
      </c>
      <c r="B86" s="169">
        <v>14500.487952779247</v>
      </c>
      <c r="C86" s="169">
        <v>15752.728594168964</v>
      </c>
      <c r="D86" s="169">
        <v>22462.259119477359</v>
      </c>
      <c r="E86" s="169">
        <v>16820.211748821657</v>
      </c>
      <c r="F86" s="169">
        <v>25777.225563494685</v>
      </c>
      <c r="G86" s="169">
        <v>40872.581092885506</v>
      </c>
      <c r="H86" s="169">
        <v>25431.112116616096</v>
      </c>
      <c r="I86" s="169"/>
      <c r="J86" s="169">
        <v>14079.136437080271</v>
      </c>
      <c r="K86" s="169">
        <v>15752.728594168964</v>
      </c>
      <c r="L86" s="169">
        <v>22462.259119477359</v>
      </c>
      <c r="M86" s="169">
        <v>16758.38306517142</v>
      </c>
      <c r="N86" s="169">
        <v>25777.225563494685</v>
      </c>
      <c r="O86" s="169">
        <v>40571.971420212183</v>
      </c>
      <c r="P86" s="169">
        <v>25431.112116616096</v>
      </c>
      <c r="Q86" s="169"/>
      <c r="R86" s="169">
        <v>421.3515156989763</v>
      </c>
      <c r="S86" s="169">
        <v>0</v>
      </c>
      <c r="T86" s="169">
        <v>0</v>
      </c>
      <c r="U86" s="169">
        <v>61.828683650238702</v>
      </c>
      <c r="V86" s="169">
        <v>0</v>
      </c>
      <c r="W86" s="169">
        <v>300.60967267332654</v>
      </c>
      <c r="X86" s="179">
        <v>0</v>
      </c>
      <c r="Y86" s="230"/>
      <c r="Z86" s="352"/>
      <c r="AA86" s="351"/>
      <c r="AB86" s="351"/>
      <c r="AC86" s="351"/>
      <c r="AD86" s="351"/>
      <c r="AE86" s="351"/>
      <c r="AF86" s="351"/>
      <c r="AG86" s="351"/>
      <c r="AH86" s="351"/>
      <c r="AI86" s="351"/>
      <c r="AJ86" s="351"/>
      <c r="AK86" s="351"/>
      <c r="AL86" s="351"/>
      <c r="AM86" s="351"/>
      <c r="AN86" s="351"/>
      <c r="AO86" s="351"/>
      <c r="AP86" s="351"/>
      <c r="AQ86" s="351"/>
      <c r="AR86" s="351"/>
      <c r="AS86" s="351"/>
      <c r="AT86" s="351"/>
      <c r="AU86" s="351"/>
      <c r="AV86" s="351"/>
      <c r="AW86" s="351"/>
      <c r="AX86" s="351"/>
      <c r="AY86" s="351"/>
    </row>
    <row r="87" spans="1:51" x14ac:dyDescent="0.25">
      <c r="A87" s="68" t="s">
        <v>69</v>
      </c>
      <c r="B87" s="69">
        <v>20159.978589113056</v>
      </c>
      <c r="C87" s="69">
        <v>30805.029385935617</v>
      </c>
      <c r="D87" s="69">
        <v>31511.371906252411</v>
      </c>
      <c r="E87" s="69">
        <v>21830.827498965762</v>
      </c>
      <c r="F87" s="69">
        <v>36905.046256972004</v>
      </c>
      <c r="G87" s="69">
        <v>29207.691687099192</v>
      </c>
      <c r="H87" s="69">
        <v>35734.788433000183</v>
      </c>
      <c r="I87" s="169"/>
      <c r="J87" s="69">
        <v>20159.978589113056</v>
      </c>
      <c r="K87" s="69">
        <v>30691.950161843961</v>
      </c>
      <c r="L87" s="69">
        <v>31251.615303309642</v>
      </c>
      <c r="M87" s="69">
        <v>21830.827498965762</v>
      </c>
      <c r="N87" s="69">
        <v>36700.651420052542</v>
      </c>
      <c r="O87" s="69">
        <v>27022.883540922172</v>
      </c>
      <c r="P87" s="69">
        <v>35734.788433000183</v>
      </c>
      <c r="Q87" s="169"/>
      <c r="R87" s="69">
        <v>0</v>
      </c>
      <c r="S87" s="69">
        <v>113.07922409165671</v>
      </c>
      <c r="T87" s="69">
        <v>259.75660294276975</v>
      </c>
      <c r="U87" s="69">
        <v>0</v>
      </c>
      <c r="V87" s="69">
        <v>204.39483691946</v>
      </c>
      <c r="W87" s="69">
        <v>2184.8081461770184</v>
      </c>
      <c r="X87" s="70">
        <v>0</v>
      </c>
      <c r="Y87" s="230"/>
      <c r="Z87" s="352"/>
      <c r="AA87" s="351"/>
      <c r="AB87" s="351"/>
      <c r="AC87" s="351"/>
      <c r="AD87" s="351"/>
      <c r="AE87" s="351"/>
      <c r="AF87" s="351"/>
      <c r="AG87" s="351"/>
      <c r="AH87" s="351"/>
      <c r="AI87" s="351"/>
      <c r="AJ87" s="351"/>
      <c r="AK87" s="351"/>
      <c r="AL87" s="351"/>
      <c r="AM87" s="351"/>
      <c r="AN87" s="351"/>
      <c r="AO87" s="351"/>
      <c r="AP87" s="351"/>
      <c r="AQ87" s="351"/>
      <c r="AR87" s="351"/>
      <c r="AS87" s="351"/>
      <c r="AT87" s="351"/>
      <c r="AU87" s="351"/>
      <c r="AV87" s="351"/>
      <c r="AW87" s="351"/>
      <c r="AX87" s="351"/>
      <c r="AY87" s="351"/>
    </row>
    <row r="88" spans="1:51" x14ac:dyDescent="0.25">
      <c r="A88" s="66" t="s">
        <v>70</v>
      </c>
      <c r="B88" s="169">
        <v>20687.594179613985</v>
      </c>
      <c r="C88" s="169">
        <v>27058.622788730481</v>
      </c>
      <c r="D88" s="169">
        <v>22991.208167045359</v>
      </c>
      <c r="E88" s="169">
        <v>17438.574219070008</v>
      </c>
      <c r="F88" s="169">
        <v>38533.171061972782</v>
      </c>
      <c r="G88" s="169">
        <v>27344.095464455339</v>
      </c>
      <c r="H88" s="169">
        <v>30368.165463954072</v>
      </c>
      <c r="I88" s="169"/>
      <c r="J88" s="169">
        <v>20568.305013736714</v>
      </c>
      <c r="K88" s="169">
        <v>27058.622788730481</v>
      </c>
      <c r="L88" s="169">
        <v>22991.208167045359</v>
      </c>
      <c r="M88" s="169">
        <v>16938.28369525151</v>
      </c>
      <c r="N88" s="169">
        <v>38209.759072539258</v>
      </c>
      <c r="O88" s="169">
        <v>26271.765188486119</v>
      </c>
      <c r="P88" s="169">
        <v>30336.058330634896</v>
      </c>
      <c r="Q88" s="169"/>
      <c r="R88" s="169">
        <v>119.28916587727228</v>
      </c>
      <c r="S88" s="169">
        <v>0</v>
      </c>
      <c r="T88" s="169">
        <v>0</v>
      </c>
      <c r="U88" s="169">
        <v>500.29052381849635</v>
      </c>
      <c r="V88" s="169">
        <v>323.41198943352038</v>
      </c>
      <c r="W88" s="169">
        <v>1072.3302759692194</v>
      </c>
      <c r="X88" s="179">
        <v>32.107133319175752</v>
      </c>
      <c r="Y88" s="230"/>
      <c r="Z88" s="352"/>
      <c r="AA88" s="351"/>
      <c r="AB88" s="351"/>
      <c r="AC88" s="351"/>
      <c r="AD88" s="351"/>
      <c r="AE88" s="351"/>
      <c r="AF88" s="351"/>
      <c r="AG88" s="351"/>
      <c r="AH88" s="351"/>
      <c r="AI88" s="351"/>
      <c r="AJ88" s="351"/>
      <c r="AK88" s="351"/>
      <c r="AL88" s="351"/>
      <c r="AM88" s="351"/>
      <c r="AN88" s="351"/>
      <c r="AO88" s="351"/>
      <c r="AP88" s="351"/>
      <c r="AQ88" s="351"/>
      <c r="AR88" s="351"/>
      <c r="AS88" s="351"/>
      <c r="AT88" s="351"/>
      <c r="AU88" s="351"/>
      <c r="AV88" s="351"/>
      <c r="AW88" s="351"/>
      <c r="AX88" s="351"/>
      <c r="AY88" s="351"/>
    </row>
    <row r="89" spans="1:51" x14ac:dyDescent="0.25">
      <c r="A89" s="68" t="s">
        <v>71</v>
      </c>
      <c r="B89" s="69">
        <v>23023.226652250556</v>
      </c>
      <c r="C89" s="69">
        <v>20557.3773474831</v>
      </c>
      <c r="D89" s="69">
        <v>41459.60131207329</v>
      </c>
      <c r="E89" s="69">
        <v>18551.323269420722</v>
      </c>
      <c r="F89" s="69">
        <v>43859.821196218822</v>
      </c>
      <c r="G89" s="69">
        <v>24553.209995780133</v>
      </c>
      <c r="H89" s="69">
        <v>29349.340863605808</v>
      </c>
      <c r="I89" s="169"/>
      <c r="J89" s="69">
        <v>22942.558239581671</v>
      </c>
      <c r="K89" s="69">
        <v>20557.3773474831</v>
      </c>
      <c r="L89" s="69">
        <v>41459.60131207329</v>
      </c>
      <c r="M89" s="69">
        <v>18551.323269420722</v>
      </c>
      <c r="N89" s="69">
        <v>40544.183623394805</v>
      </c>
      <c r="O89" s="69">
        <v>24320.782941581172</v>
      </c>
      <c r="P89" s="69">
        <v>26934.52871292887</v>
      </c>
      <c r="Q89" s="169"/>
      <c r="R89" s="69">
        <v>80.668412668883946</v>
      </c>
      <c r="S89" s="69">
        <v>0</v>
      </c>
      <c r="T89" s="69">
        <v>0</v>
      </c>
      <c r="U89" s="69">
        <v>0</v>
      </c>
      <c r="V89" s="69">
        <v>3315.6375728240132</v>
      </c>
      <c r="W89" s="69">
        <v>232.42705419896197</v>
      </c>
      <c r="X89" s="70">
        <v>2414.8121506769398</v>
      </c>
      <c r="Y89" s="230"/>
      <c r="Z89" s="352"/>
      <c r="AA89" s="351"/>
      <c r="AB89" s="351"/>
      <c r="AC89" s="351"/>
      <c r="AD89" s="351"/>
      <c r="AE89" s="351"/>
      <c r="AF89" s="351"/>
      <c r="AG89" s="351"/>
      <c r="AH89" s="351"/>
      <c r="AI89" s="351"/>
      <c r="AJ89" s="351"/>
      <c r="AK89" s="351"/>
      <c r="AL89" s="351"/>
      <c r="AM89" s="351"/>
      <c r="AN89" s="351"/>
      <c r="AO89" s="351"/>
      <c r="AP89" s="351"/>
      <c r="AQ89" s="351"/>
      <c r="AR89" s="351"/>
      <c r="AS89" s="351"/>
      <c r="AT89" s="351"/>
      <c r="AU89" s="351"/>
      <c r="AV89" s="351"/>
      <c r="AW89" s="351"/>
      <c r="AX89" s="351"/>
      <c r="AY89" s="351"/>
    </row>
    <row r="90" spans="1:51" x14ac:dyDescent="0.25">
      <c r="A90" s="66" t="s">
        <v>72</v>
      </c>
      <c r="B90" s="169">
        <v>18204.237781591917</v>
      </c>
      <c r="C90" s="169">
        <v>20633.909102283531</v>
      </c>
      <c r="D90" s="169">
        <v>18183.01617178493</v>
      </c>
      <c r="E90" s="169">
        <v>17180.904159112648</v>
      </c>
      <c r="F90" s="169">
        <v>20889.513566040121</v>
      </c>
      <c r="G90" s="169">
        <v>20878.590588638122</v>
      </c>
      <c r="H90" s="169">
        <v>22536.122890649043</v>
      </c>
      <c r="I90" s="169"/>
      <c r="J90" s="169">
        <v>18204.237781591917</v>
      </c>
      <c r="K90" s="169">
        <v>20633.909102283531</v>
      </c>
      <c r="L90" s="169">
        <v>18183.01617178493</v>
      </c>
      <c r="M90" s="169">
        <v>17038.729641899772</v>
      </c>
      <c r="N90" s="169">
        <v>20729.283530153465</v>
      </c>
      <c r="O90" s="169">
        <v>20864.381375608853</v>
      </c>
      <c r="P90" s="169">
        <v>19862.328589267916</v>
      </c>
      <c r="Q90" s="169"/>
      <c r="R90" s="169">
        <v>0</v>
      </c>
      <c r="S90" s="169">
        <v>0</v>
      </c>
      <c r="T90" s="169">
        <v>0</v>
      </c>
      <c r="U90" s="169">
        <v>142.17451721287617</v>
      </c>
      <c r="V90" s="169">
        <v>160.23003588665554</v>
      </c>
      <c r="W90" s="169">
        <v>14.209213029268804</v>
      </c>
      <c r="X90" s="179">
        <v>2673.7943013811255</v>
      </c>
      <c r="Y90" s="230"/>
      <c r="Z90" s="352"/>
      <c r="AA90" s="351"/>
      <c r="AB90" s="351"/>
      <c r="AC90" s="351"/>
      <c r="AD90" s="351"/>
      <c r="AE90" s="351"/>
      <c r="AF90" s="351"/>
      <c r="AG90" s="351"/>
      <c r="AH90" s="351"/>
      <c r="AI90" s="351"/>
      <c r="AJ90" s="351"/>
      <c r="AK90" s="351"/>
      <c r="AL90" s="351"/>
      <c r="AM90" s="351"/>
      <c r="AN90" s="351"/>
      <c r="AO90" s="351"/>
      <c r="AP90" s="351"/>
      <c r="AQ90" s="351"/>
      <c r="AR90" s="351"/>
      <c r="AS90" s="351"/>
      <c r="AT90" s="351"/>
      <c r="AU90" s="351"/>
      <c r="AV90" s="351"/>
      <c r="AW90" s="351"/>
      <c r="AX90" s="351"/>
      <c r="AY90" s="351"/>
    </row>
    <row r="91" spans="1:51" x14ac:dyDescent="0.25">
      <c r="A91" s="68" t="s">
        <v>73</v>
      </c>
      <c r="B91" s="69">
        <v>17412.819700672426</v>
      </c>
      <c r="C91" s="69">
        <v>30994.544206438903</v>
      </c>
      <c r="D91" s="69">
        <v>17765.070691021483</v>
      </c>
      <c r="E91" s="69">
        <v>17097.706716679986</v>
      </c>
      <c r="F91" s="69">
        <v>32060.932318538897</v>
      </c>
      <c r="G91" s="69">
        <v>34137.063535163332</v>
      </c>
      <c r="H91" s="69">
        <v>35299.659305875626</v>
      </c>
      <c r="I91" s="169"/>
      <c r="J91" s="69">
        <v>17412.819700672426</v>
      </c>
      <c r="K91" s="69">
        <v>30994.544206438903</v>
      </c>
      <c r="L91" s="69">
        <v>17765.070691021483</v>
      </c>
      <c r="M91" s="69">
        <v>16860.609143954127</v>
      </c>
      <c r="N91" s="69">
        <v>32003.574098851259</v>
      </c>
      <c r="O91" s="69">
        <v>34124.983461553798</v>
      </c>
      <c r="P91" s="69">
        <v>35299.659305875626</v>
      </c>
      <c r="Q91" s="169"/>
      <c r="R91" s="69">
        <v>0</v>
      </c>
      <c r="S91" s="69">
        <v>0</v>
      </c>
      <c r="T91" s="69">
        <v>0</v>
      </c>
      <c r="U91" s="69">
        <v>237.09757272585938</v>
      </c>
      <c r="V91" s="69">
        <v>57.358219687638019</v>
      </c>
      <c r="W91" s="69">
        <v>12.080073609530059</v>
      </c>
      <c r="X91" s="70">
        <v>0</v>
      </c>
      <c r="Y91" s="230"/>
      <c r="Z91" s="352"/>
      <c r="AA91" s="351"/>
      <c r="AB91" s="351"/>
      <c r="AC91" s="351"/>
      <c r="AD91" s="351"/>
      <c r="AE91" s="351"/>
      <c r="AF91" s="351"/>
      <c r="AG91" s="351"/>
      <c r="AH91" s="351"/>
      <c r="AI91" s="351"/>
      <c r="AJ91" s="351"/>
      <c r="AK91" s="351"/>
      <c r="AL91" s="351"/>
      <c r="AM91" s="351"/>
      <c r="AN91" s="351"/>
      <c r="AO91" s="351"/>
      <c r="AP91" s="351"/>
      <c r="AQ91" s="351"/>
      <c r="AR91" s="351"/>
      <c r="AS91" s="351"/>
      <c r="AT91" s="351"/>
      <c r="AU91" s="351"/>
      <c r="AV91" s="351"/>
      <c r="AW91" s="351"/>
      <c r="AX91" s="351"/>
      <c r="AY91" s="351"/>
    </row>
    <row r="92" spans="1:51" x14ac:dyDescent="0.25">
      <c r="A92" s="66" t="s">
        <v>74</v>
      </c>
      <c r="B92" s="169">
        <v>19961.217458653882</v>
      </c>
      <c r="C92" s="169">
        <v>19206.939379578322</v>
      </c>
      <c r="D92" s="169">
        <v>20440.260185453324</v>
      </c>
      <c r="E92" s="169">
        <v>21102.243595130582</v>
      </c>
      <c r="F92" s="169">
        <v>43750.633404343949</v>
      </c>
      <c r="G92" s="169">
        <v>29060.400446578522</v>
      </c>
      <c r="H92" s="169">
        <v>29189.733976163221</v>
      </c>
      <c r="I92" s="169"/>
      <c r="J92" s="169">
        <v>19555.478464020132</v>
      </c>
      <c r="K92" s="169">
        <v>19206.939379578322</v>
      </c>
      <c r="L92" s="169">
        <v>20440.260185453324</v>
      </c>
      <c r="M92" s="169">
        <v>21102.243595130582</v>
      </c>
      <c r="N92" s="169">
        <v>42525.35487848943</v>
      </c>
      <c r="O92" s="169">
        <v>29041.356898629292</v>
      </c>
      <c r="P92" s="169">
        <v>29051.373684740098</v>
      </c>
      <c r="Q92" s="169"/>
      <c r="R92" s="169">
        <v>405.73899463375</v>
      </c>
      <c r="S92" s="169">
        <v>0</v>
      </c>
      <c r="T92" s="169">
        <v>0</v>
      </c>
      <c r="U92" s="169">
        <v>0</v>
      </c>
      <c r="V92" s="169">
        <v>1225.2785258545198</v>
      </c>
      <c r="W92" s="169">
        <v>19.043547949229659</v>
      </c>
      <c r="X92" s="179">
        <v>138.36029142312449</v>
      </c>
      <c r="Y92" s="230"/>
      <c r="Z92" s="355"/>
      <c r="AA92" s="355"/>
      <c r="AB92" s="355"/>
      <c r="AC92" s="355"/>
      <c r="AD92" s="355"/>
      <c r="AE92" s="355"/>
      <c r="AF92" s="355"/>
      <c r="AG92" s="355"/>
      <c r="AH92" s="355"/>
      <c r="AI92" s="355"/>
      <c r="AJ92" s="355"/>
      <c r="AK92" s="355"/>
      <c r="AL92" s="355"/>
      <c r="AM92" s="355"/>
      <c r="AN92" s="355"/>
      <c r="AO92" s="355"/>
      <c r="AP92" s="355"/>
      <c r="AQ92" s="355"/>
      <c r="AR92" s="355"/>
      <c r="AS92" s="355"/>
      <c r="AT92" s="355"/>
      <c r="AU92" s="355"/>
      <c r="AV92" s="355"/>
      <c r="AW92" s="351"/>
      <c r="AX92" s="351"/>
      <c r="AY92" s="351"/>
    </row>
    <row r="93" spans="1:51" x14ac:dyDescent="0.25">
      <c r="A93" s="77" t="s">
        <v>340</v>
      </c>
      <c r="B93" s="78">
        <v>213973.22045892818</v>
      </c>
      <c r="C93" s="78">
        <v>254407.3051206776</v>
      </c>
      <c r="D93" s="78">
        <v>300886.28760977241</v>
      </c>
      <c r="E93" s="78">
        <v>221783.20518075576</v>
      </c>
      <c r="F93" s="78">
        <v>342932.49524431012</v>
      </c>
      <c r="G93" s="78">
        <v>360876.51740859641</v>
      </c>
      <c r="H93" s="78">
        <v>325767.04364243802</v>
      </c>
      <c r="I93" s="82"/>
      <c r="J93" s="78">
        <v>211940.28977319071</v>
      </c>
      <c r="K93" s="78">
        <v>254223.25507268938</v>
      </c>
      <c r="L93" s="78">
        <v>300465.11318403273</v>
      </c>
      <c r="M93" s="78">
        <v>215321.55338271149</v>
      </c>
      <c r="N93" s="78">
        <v>335288.47529865615</v>
      </c>
      <c r="O93" s="78">
        <v>344771.40619480878</v>
      </c>
      <c r="P93" s="78">
        <v>316581.0286972379</v>
      </c>
      <c r="Q93" s="82"/>
      <c r="R93" s="78">
        <v>2032.9306857374725</v>
      </c>
      <c r="S93" s="78">
        <v>184.05004798821665</v>
      </c>
      <c r="T93" s="78">
        <v>421.1744257396598</v>
      </c>
      <c r="U93" s="78">
        <v>6461.6517980442259</v>
      </c>
      <c r="V93" s="78">
        <v>7644.0199456538976</v>
      </c>
      <c r="W93" s="78">
        <v>16105.111213787644</v>
      </c>
      <c r="X93" s="187">
        <v>9186.014945200086</v>
      </c>
      <c r="Y93" s="230"/>
      <c r="Z93" s="352"/>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row>
    <row r="94" spans="1:51" x14ac:dyDescent="0.25">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30"/>
      <c r="Z94" s="352"/>
      <c r="AA94" s="351"/>
      <c r="AB94" s="351"/>
      <c r="AC94" s="351"/>
      <c r="AD94" s="351"/>
      <c r="AE94" s="351"/>
      <c r="AF94" s="351"/>
      <c r="AG94" s="351"/>
      <c r="AH94" s="351"/>
      <c r="AI94" s="351"/>
      <c r="AJ94" s="351"/>
      <c r="AK94" s="351"/>
      <c r="AL94" s="351"/>
      <c r="AM94" s="351"/>
      <c r="AN94" s="351"/>
      <c r="AO94" s="351"/>
      <c r="AP94" s="351"/>
      <c r="AQ94" s="351"/>
      <c r="AR94" s="351"/>
      <c r="AS94" s="351"/>
      <c r="AT94" s="351"/>
      <c r="AU94" s="351"/>
      <c r="AV94" s="351"/>
      <c r="AW94" s="351"/>
      <c r="AX94" s="351"/>
      <c r="AY94" s="351"/>
    </row>
    <row r="95" spans="1:51" x14ac:dyDescent="0.25">
      <c r="A95" s="312" t="s">
        <v>278</v>
      </c>
      <c r="B95" s="305" t="s">
        <v>341</v>
      </c>
      <c r="C95" s="305"/>
      <c r="D95" s="305"/>
      <c r="E95" s="305"/>
      <c r="F95" s="305"/>
      <c r="G95" s="305"/>
      <c r="H95" s="305"/>
      <c r="I95" s="216"/>
      <c r="J95" s="305" t="s">
        <v>342</v>
      </c>
      <c r="K95" s="305"/>
      <c r="L95" s="305"/>
      <c r="M95" s="305"/>
      <c r="N95" s="305"/>
      <c r="O95" s="305"/>
      <c r="P95" s="305"/>
      <c r="Q95" s="216"/>
      <c r="R95" s="305" t="s">
        <v>343</v>
      </c>
      <c r="S95" s="305"/>
      <c r="T95" s="305"/>
      <c r="U95" s="305"/>
      <c r="V95" s="305"/>
      <c r="W95" s="305"/>
      <c r="X95" s="306"/>
      <c r="Y95" s="230"/>
      <c r="Z95" s="352"/>
      <c r="AA95" s="351"/>
      <c r="AB95" s="351"/>
      <c r="AC95" s="351"/>
      <c r="AD95" s="351"/>
      <c r="AE95" s="351"/>
      <c r="AF95" s="351"/>
      <c r="AG95" s="351"/>
      <c r="AH95" s="351"/>
      <c r="AI95" s="351"/>
      <c r="AJ95" s="351"/>
      <c r="AK95" s="351"/>
      <c r="AL95" s="351"/>
      <c r="AM95" s="351"/>
      <c r="AN95" s="351"/>
      <c r="AO95" s="351"/>
      <c r="AP95" s="351"/>
      <c r="AQ95" s="351"/>
      <c r="AR95" s="351"/>
      <c r="AS95" s="351"/>
      <c r="AT95" s="351"/>
      <c r="AU95" s="351"/>
      <c r="AV95" s="351"/>
      <c r="AW95" s="351"/>
      <c r="AX95" s="351"/>
      <c r="AY95" s="351"/>
    </row>
    <row r="96" spans="1:51" ht="14.1" customHeight="1" x14ac:dyDescent="0.25">
      <c r="A96" s="313"/>
      <c r="B96" s="307">
        <v>2018</v>
      </c>
      <c r="C96" s="307">
        <v>2019</v>
      </c>
      <c r="D96" s="307">
        <v>2020</v>
      </c>
      <c r="E96" s="307">
        <v>2021</v>
      </c>
      <c r="F96" s="307">
        <v>2022</v>
      </c>
      <c r="G96" s="307" t="s">
        <v>393</v>
      </c>
      <c r="H96" s="307" t="s">
        <v>394</v>
      </c>
      <c r="I96" s="26"/>
      <c r="J96" s="307">
        <v>2018</v>
      </c>
      <c r="K96" s="307">
        <v>2019</v>
      </c>
      <c r="L96" s="307">
        <v>2020</v>
      </c>
      <c r="M96" s="307">
        <v>2021</v>
      </c>
      <c r="N96" s="307">
        <v>2022</v>
      </c>
      <c r="O96" s="307" t="s">
        <v>393</v>
      </c>
      <c r="P96" s="307" t="s">
        <v>394</v>
      </c>
      <c r="Q96" s="26"/>
      <c r="R96" s="307">
        <v>2018</v>
      </c>
      <c r="S96" s="307">
        <v>2019</v>
      </c>
      <c r="T96" s="307">
        <v>2020</v>
      </c>
      <c r="U96" s="307">
        <v>2021</v>
      </c>
      <c r="V96" s="307">
        <v>2022</v>
      </c>
      <c r="W96" s="307" t="s">
        <v>393</v>
      </c>
      <c r="X96" s="309" t="s">
        <v>394</v>
      </c>
      <c r="Y96" s="230"/>
      <c r="Z96" s="352"/>
      <c r="AA96" s="351"/>
      <c r="AB96" s="351"/>
      <c r="AC96" s="351"/>
      <c r="AD96" s="351"/>
      <c r="AE96" s="351"/>
      <c r="AF96" s="351"/>
      <c r="AG96" s="351"/>
      <c r="AH96" s="351"/>
      <c r="AI96" s="351"/>
      <c r="AJ96" s="351"/>
      <c r="AK96" s="351"/>
      <c r="AL96" s="351"/>
      <c r="AM96" s="351"/>
      <c r="AN96" s="351"/>
      <c r="AO96" s="351"/>
      <c r="AP96" s="351"/>
      <c r="AQ96" s="351"/>
      <c r="AR96" s="351"/>
      <c r="AS96" s="351"/>
      <c r="AT96" s="351"/>
      <c r="AU96" s="351"/>
      <c r="AV96" s="351"/>
      <c r="AW96" s="351"/>
      <c r="AX96" s="351"/>
      <c r="AY96" s="351"/>
    </row>
    <row r="97" spans="1:51" x14ac:dyDescent="0.25">
      <c r="A97" s="314"/>
      <c r="B97" s="308"/>
      <c r="C97" s="308"/>
      <c r="D97" s="308"/>
      <c r="E97" s="308"/>
      <c r="F97" s="308"/>
      <c r="G97" s="308"/>
      <c r="H97" s="308"/>
      <c r="I97" s="46"/>
      <c r="J97" s="308"/>
      <c r="K97" s="308"/>
      <c r="L97" s="308"/>
      <c r="M97" s="308"/>
      <c r="N97" s="308"/>
      <c r="O97" s="308"/>
      <c r="P97" s="308"/>
      <c r="Q97" s="46"/>
      <c r="R97" s="308"/>
      <c r="S97" s="308"/>
      <c r="T97" s="308"/>
      <c r="U97" s="308"/>
      <c r="V97" s="308"/>
      <c r="W97" s="308"/>
      <c r="X97" s="310"/>
      <c r="Y97" s="230"/>
      <c r="Z97" s="356"/>
      <c r="AA97" s="351"/>
      <c r="AB97" s="351"/>
      <c r="AC97" s="351"/>
      <c r="AD97" s="351"/>
      <c r="AE97" s="351"/>
      <c r="AF97" s="351"/>
      <c r="AG97" s="351"/>
      <c r="AH97" s="351"/>
      <c r="AI97" s="351"/>
      <c r="AJ97" s="351"/>
      <c r="AK97" s="351"/>
      <c r="AL97" s="351"/>
      <c r="AM97" s="351"/>
      <c r="AN97" s="351"/>
      <c r="AO97" s="351"/>
      <c r="AP97" s="351"/>
      <c r="AQ97" s="351"/>
      <c r="AR97" s="351"/>
      <c r="AS97" s="351"/>
      <c r="AT97" s="351"/>
      <c r="AU97" s="351"/>
      <c r="AV97" s="351"/>
      <c r="AW97" s="351"/>
      <c r="AX97" s="351"/>
      <c r="AY97" s="351"/>
    </row>
    <row r="98" spans="1:51" x14ac:dyDescent="0.25">
      <c r="A98" s="66" t="s">
        <v>82</v>
      </c>
      <c r="B98" s="170">
        <v>1040872.2868168452</v>
      </c>
      <c r="C98" s="170">
        <v>1095141.5599859129</v>
      </c>
      <c r="D98" s="170">
        <v>1544999.0030475212</v>
      </c>
      <c r="E98" s="170">
        <v>1115141.5991454825</v>
      </c>
      <c r="F98" s="170">
        <v>1562817.2726737326</v>
      </c>
      <c r="G98" s="170">
        <v>1750992.3887406359</v>
      </c>
      <c r="H98" s="170">
        <v>1769578.2764012017</v>
      </c>
      <c r="I98" s="170"/>
      <c r="J98" s="170">
        <v>1035675.7907348531</v>
      </c>
      <c r="K98" s="170">
        <v>1089199.0253738624</v>
      </c>
      <c r="L98" s="170">
        <v>1536461.9950223099</v>
      </c>
      <c r="M98" s="170">
        <v>1107639.3060434691</v>
      </c>
      <c r="N98" s="170">
        <v>1549423.8365984559</v>
      </c>
      <c r="O98" s="170">
        <v>1731938.2040564674</v>
      </c>
      <c r="P98" s="170">
        <v>1753710.6982622989</v>
      </c>
      <c r="Q98" s="170"/>
      <c r="R98" s="170">
        <v>5196.4960819923772</v>
      </c>
      <c r="S98" s="170">
        <v>5942.5346120506174</v>
      </c>
      <c r="T98" s="170">
        <v>8537.0080252113221</v>
      </c>
      <c r="U98" s="170">
        <v>7502.2931020136784</v>
      </c>
      <c r="V98" s="259">
        <v>13393.436075276424</v>
      </c>
      <c r="W98" s="170">
        <v>19054.184684168504</v>
      </c>
      <c r="X98" s="185">
        <v>15867.578138902591</v>
      </c>
      <c r="Y98" s="230"/>
      <c r="Z98" s="356"/>
      <c r="AA98" s="351"/>
      <c r="AB98" s="351"/>
      <c r="AC98" s="351"/>
      <c r="AD98" s="351"/>
      <c r="AE98" s="351"/>
      <c r="AF98" s="351"/>
      <c r="AG98" s="351"/>
      <c r="AH98" s="351"/>
      <c r="AI98" s="351"/>
      <c r="AJ98" s="351"/>
      <c r="AK98" s="351"/>
      <c r="AL98" s="351"/>
      <c r="AM98" s="351"/>
      <c r="AN98" s="351"/>
      <c r="AO98" s="351"/>
      <c r="AP98" s="351"/>
      <c r="AQ98" s="351"/>
      <c r="AR98" s="351"/>
      <c r="AS98" s="351"/>
      <c r="AT98" s="351"/>
      <c r="AU98" s="351"/>
      <c r="AV98" s="351"/>
      <c r="AW98" s="351"/>
      <c r="AX98" s="351"/>
      <c r="AY98" s="351"/>
    </row>
    <row r="99" spans="1:51" x14ac:dyDescent="0.25">
      <c r="A99" s="68" t="s">
        <v>83</v>
      </c>
      <c r="B99" s="65">
        <v>1043786.8049345914</v>
      </c>
      <c r="C99" s="65">
        <v>1315527.610327594</v>
      </c>
      <c r="D99" s="65">
        <v>1871280.2440276053</v>
      </c>
      <c r="E99" s="65">
        <v>1319526.9750349822</v>
      </c>
      <c r="F99" s="65">
        <v>2462743.7093401724</v>
      </c>
      <c r="G99" s="65">
        <v>2518316.2627838096</v>
      </c>
      <c r="H99" s="65">
        <v>2910683.8878683676</v>
      </c>
      <c r="I99" s="170"/>
      <c r="J99" s="65">
        <v>203957.28201257135</v>
      </c>
      <c r="K99" s="65">
        <v>263816.70974473213</v>
      </c>
      <c r="L99" s="65">
        <v>346102.68406941794</v>
      </c>
      <c r="M99" s="65">
        <v>225963.37411271999</v>
      </c>
      <c r="N99" s="65">
        <v>366518.48187232215</v>
      </c>
      <c r="O99" s="65">
        <v>486999.4807772488</v>
      </c>
      <c r="P99" s="65">
        <v>452052.0018185128</v>
      </c>
      <c r="Q99" s="170"/>
      <c r="R99" s="65">
        <v>839829.52292202006</v>
      </c>
      <c r="S99" s="65">
        <v>1051710.9005828619</v>
      </c>
      <c r="T99" s="65">
        <v>1525177.5599581872</v>
      </c>
      <c r="U99" s="65">
        <v>1093563.6009222625</v>
      </c>
      <c r="V99" s="65">
        <v>2096225.2274678501</v>
      </c>
      <c r="W99" s="65">
        <v>2031316.7820065606</v>
      </c>
      <c r="X99" s="73">
        <v>2458631.8860498541</v>
      </c>
      <c r="Y99" s="230"/>
      <c r="Z99" s="356"/>
      <c r="AA99" s="351"/>
      <c r="AB99" s="351"/>
      <c r="AC99" s="351"/>
      <c r="AD99" s="351"/>
      <c r="AE99" s="351"/>
      <c r="AF99" s="351"/>
      <c r="AG99" s="351"/>
      <c r="AH99" s="351"/>
      <c r="AI99" s="351"/>
      <c r="AJ99" s="351"/>
      <c r="AK99" s="351"/>
      <c r="AL99" s="351"/>
      <c r="AM99" s="351"/>
      <c r="AN99" s="351"/>
      <c r="AO99" s="351"/>
      <c r="AP99" s="351"/>
      <c r="AQ99" s="351"/>
      <c r="AR99" s="351"/>
      <c r="AS99" s="351"/>
      <c r="AT99" s="351"/>
      <c r="AU99" s="351"/>
      <c r="AV99" s="351"/>
      <c r="AW99" s="351"/>
      <c r="AX99" s="351"/>
      <c r="AY99" s="351"/>
    </row>
    <row r="100" spans="1:51" x14ac:dyDescent="0.25">
      <c r="A100" s="66" t="s">
        <v>84</v>
      </c>
      <c r="B100" s="170">
        <v>235455.70342301071</v>
      </c>
      <c r="C100" s="170">
        <v>356323.8888720175</v>
      </c>
      <c r="D100" s="170">
        <v>512838.23024889315</v>
      </c>
      <c r="E100" s="170">
        <v>340479.26661797427</v>
      </c>
      <c r="F100" s="170">
        <v>455596.16322810849</v>
      </c>
      <c r="G100" s="170">
        <v>351706.91856864083</v>
      </c>
      <c r="H100" s="170">
        <v>440417.7602285762</v>
      </c>
      <c r="I100" s="170"/>
      <c r="J100" s="170">
        <v>29695.978513642021</v>
      </c>
      <c r="K100" s="170">
        <v>33950.066220269429</v>
      </c>
      <c r="L100" s="170">
        <v>42751.744955264854</v>
      </c>
      <c r="M100" s="170">
        <v>27129.840750645748</v>
      </c>
      <c r="N100" s="170">
        <v>46979.432790382511</v>
      </c>
      <c r="O100" s="170">
        <v>35602.066750185637</v>
      </c>
      <c r="P100" s="170">
        <v>40521.184104236883</v>
      </c>
      <c r="Q100" s="170"/>
      <c r="R100" s="170">
        <v>205759.72490936867</v>
      </c>
      <c r="S100" s="170">
        <v>322373.82265174808</v>
      </c>
      <c r="T100" s="170">
        <v>470086.48529362824</v>
      </c>
      <c r="U100" s="170">
        <v>313349.42586732848</v>
      </c>
      <c r="V100" s="170">
        <v>408616.73043772596</v>
      </c>
      <c r="W100" s="170">
        <v>316104.85181845521</v>
      </c>
      <c r="X100" s="185">
        <v>399896.57612433925</v>
      </c>
      <c r="Y100" s="230"/>
      <c r="Z100" s="352"/>
      <c r="AA100" s="351"/>
      <c r="AB100" s="351"/>
      <c r="AC100" s="351"/>
      <c r="AD100" s="351"/>
      <c r="AE100" s="351"/>
      <c r="AF100" s="351"/>
      <c r="AG100" s="351"/>
      <c r="AH100" s="351"/>
      <c r="AI100" s="351"/>
      <c r="AJ100" s="351"/>
      <c r="AK100" s="351"/>
      <c r="AL100" s="351"/>
      <c r="AM100" s="351"/>
      <c r="AN100" s="351"/>
      <c r="AO100" s="351"/>
      <c r="AP100" s="351"/>
      <c r="AQ100" s="351"/>
      <c r="AR100" s="351"/>
      <c r="AS100" s="351"/>
      <c r="AT100" s="351"/>
      <c r="AU100" s="351"/>
      <c r="AV100" s="351"/>
      <c r="AW100" s="351"/>
      <c r="AX100" s="351"/>
      <c r="AY100" s="351"/>
    </row>
    <row r="101" spans="1:51" x14ac:dyDescent="0.25">
      <c r="A101" s="68" t="s">
        <v>85</v>
      </c>
      <c r="B101" s="65">
        <v>137436.98733986283</v>
      </c>
      <c r="C101" s="65">
        <v>125734.34089229265</v>
      </c>
      <c r="D101" s="65">
        <v>199123.26120664546</v>
      </c>
      <c r="E101" s="65">
        <v>159516.40452103881</v>
      </c>
      <c r="F101" s="65">
        <v>153818.79626906934</v>
      </c>
      <c r="G101" s="65">
        <v>261687.1935825657</v>
      </c>
      <c r="H101" s="65">
        <v>231788.99207421884</v>
      </c>
      <c r="I101" s="170"/>
      <c r="J101" s="65">
        <v>131125.69710447374</v>
      </c>
      <c r="K101" s="65">
        <v>121030.10238785659</v>
      </c>
      <c r="L101" s="65">
        <v>189762.41721696025</v>
      </c>
      <c r="M101" s="65">
        <v>151957.53309660271</v>
      </c>
      <c r="N101" s="65">
        <v>148445.89902829463</v>
      </c>
      <c r="O101" s="65">
        <v>248594.41136570636</v>
      </c>
      <c r="P101" s="65">
        <v>225365.19977334011</v>
      </c>
      <c r="Q101" s="170"/>
      <c r="R101" s="65">
        <v>6311.2902353891122</v>
      </c>
      <c r="S101" s="65">
        <v>4704.2385044360508</v>
      </c>
      <c r="T101" s="65">
        <v>9360.8439896852051</v>
      </c>
      <c r="U101" s="65">
        <v>7558.8714244361217</v>
      </c>
      <c r="V101" s="65">
        <v>5372.8972407747042</v>
      </c>
      <c r="W101" s="65">
        <v>13092.782216859358</v>
      </c>
      <c r="X101" s="73">
        <v>6423.7923008787038</v>
      </c>
      <c r="Y101" s="230"/>
      <c r="Z101" s="352"/>
      <c r="AA101" s="351"/>
      <c r="AB101" s="351"/>
      <c r="AC101" s="351"/>
      <c r="AD101" s="351"/>
      <c r="AE101" s="351"/>
      <c r="AF101" s="351"/>
      <c r="AG101" s="351"/>
      <c r="AH101" s="351"/>
      <c r="AI101" s="351"/>
      <c r="AJ101" s="351"/>
      <c r="AK101" s="351"/>
      <c r="AL101" s="351"/>
      <c r="AM101" s="351"/>
      <c r="AN101" s="351"/>
      <c r="AO101" s="351"/>
      <c r="AP101" s="351"/>
      <c r="AQ101" s="351"/>
      <c r="AR101" s="351"/>
      <c r="AS101" s="351"/>
      <c r="AT101" s="351"/>
      <c r="AU101" s="351"/>
      <c r="AV101" s="351"/>
      <c r="AW101" s="351"/>
      <c r="AX101" s="351"/>
      <c r="AY101" s="351"/>
    </row>
    <row r="102" spans="1:51" x14ac:dyDescent="0.25">
      <c r="A102" s="66" t="s">
        <v>86</v>
      </c>
      <c r="B102" s="170">
        <v>213973.22045892818</v>
      </c>
      <c r="C102" s="170">
        <v>254407.3051206776</v>
      </c>
      <c r="D102" s="170">
        <v>300886.28760977241</v>
      </c>
      <c r="E102" s="170">
        <v>221783.20518075576</v>
      </c>
      <c r="F102" s="170">
        <v>342932.49524431012</v>
      </c>
      <c r="G102" s="170">
        <v>360876.51740859641</v>
      </c>
      <c r="H102" s="170">
        <v>325767.04364243802</v>
      </c>
      <c r="I102" s="170"/>
      <c r="J102" s="170">
        <v>211940.28977319071</v>
      </c>
      <c r="K102" s="170">
        <v>254223.25507268938</v>
      </c>
      <c r="L102" s="170">
        <v>300465.11318403273</v>
      </c>
      <c r="M102" s="170">
        <v>215321.55338271149</v>
      </c>
      <c r="N102" s="170">
        <v>335288.47529865615</v>
      </c>
      <c r="O102" s="170">
        <v>344771.40619480878</v>
      </c>
      <c r="P102" s="170">
        <v>316581.0286972379</v>
      </c>
      <c r="Q102" s="170"/>
      <c r="R102" s="170">
        <v>2032.9306857374725</v>
      </c>
      <c r="S102" s="170">
        <v>184.05004798821665</v>
      </c>
      <c r="T102" s="170">
        <v>421.1744257396598</v>
      </c>
      <c r="U102" s="170">
        <v>6461.6517980442259</v>
      </c>
      <c r="V102" s="170">
        <v>7644.0199456538976</v>
      </c>
      <c r="W102" s="170">
        <v>16105.111213787644</v>
      </c>
      <c r="X102" s="185">
        <v>9186.014945200086</v>
      </c>
      <c r="Y102" s="230"/>
      <c r="Z102" s="355"/>
      <c r="AA102" s="355"/>
      <c r="AB102" s="355"/>
      <c r="AC102" s="355"/>
      <c r="AD102" s="355"/>
      <c r="AE102" s="355"/>
      <c r="AF102" s="355"/>
      <c r="AG102" s="355"/>
      <c r="AH102" s="355"/>
      <c r="AI102" s="355"/>
      <c r="AJ102" s="355"/>
      <c r="AK102" s="355"/>
      <c r="AL102" s="355"/>
      <c r="AM102" s="355"/>
      <c r="AN102" s="355"/>
      <c r="AO102" s="355"/>
      <c r="AP102" s="355"/>
      <c r="AQ102" s="355"/>
      <c r="AR102" s="355"/>
      <c r="AS102" s="355"/>
      <c r="AT102" s="355"/>
      <c r="AU102" s="355"/>
      <c r="AV102" s="355"/>
      <c r="AW102" s="351"/>
      <c r="AX102" s="351"/>
      <c r="AY102" s="351"/>
    </row>
    <row r="103" spans="1:51" x14ac:dyDescent="0.25">
      <c r="A103" s="77" t="s">
        <v>111</v>
      </c>
      <c r="B103" s="78">
        <v>2671525.002973238</v>
      </c>
      <c r="C103" s="78">
        <v>3147134.7051984947</v>
      </c>
      <c r="D103" s="78">
        <v>4429127.0261404375</v>
      </c>
      <c r="E103" s="78">
        <v>3156447.4505002336</v>
      </c>
      <c r="F103" s="78">
        <v>4977908.4367553927</v>
      </c>
      <c r="G103" s="78">
        <v>5243579.2810842479</v>
      </c>
      <c r="H103" s="78">
        <v>5678235.9602148021</v>
      </c>
      <c r="I103" s="82"/>
      <c r="J103" s="78">
        <v>1612395.0381387309</v>
      </c>
      <c r="K103" s="78">
        <v>1762219.1587994101</v>
      </c>
      <c r="L103" s="78">
        <v>2415543.9544479856</v>
      </c>
      <c r="M103" s="78">
        <v>1728011.607386149</v>
      </c>
      <c r="N103" s="78">
        <v>2446656.1255881111</v>
      </c>
      <c r="O103" s="78">
        <v>2847905.5691444171</v>
      </c>
      <c r="P103" s="78">
        <v>2788230.1126556266</v>
      </c>
      <c r="Q103" s="82"/>
      <c r="R103" s="78">
        <v>1059129.9648345076</v>
      </c>
      <c r="S103" s="78">
        <v>1384915.5463990849</v>
      </c>
      <c r="T103" s="78">
        <v>2013583.0716924514</v>
      </c>
      <c r="U103" s="78">
        <v>1428435.843114085</v>
      </c>
      <c r="V103" s="78">
        <v>2531252.3111672811</v>
      </c>
      <c r="W103" s="78">
        <v>2395673.7119398313</v>
      </c>
      <c r="X103" s="187">
        <v>2890005.847559175</v>
      </c>
      <c r="Y103" s="230"/>
      <c r="Z103" s="352"/>
      <c r="AA103" s="351"/>
      <c r="AB103" s="351"/>
      <c r="AC103" s="351"/>
      <c r="AD103" s="351"/>
      <c r="AE103" s="351"/>
      <c r="AF103" s="351"/>
      <c r="AG103" s="351"/>
      <c r="AH103" s="351"/>
      <c r="AI103" s="351"/>
      <c r="AJ103" s="351"/>
      <c r="AK103" s="351"/>
      <c r="AL103" s="351"/>
      <c r="AM103" s="351"/>
      <c r="AN103" s="351"/>
      <c r="AO103" s="351"/>
      <c r="AP103" s="351"/>
      <c r="AQ103" s="351"/>
      <c r="AR103" s="351"/>
      <c r="AS103" s="351"/>
      <c r="AT103" s="351"/>
      <c r="AU103" s="351"/>
      <c r="AV103" s="351"/>
      <c r="AW103" s="351"/>
      <c r="AX103" s="351"/>
      <c r="AY103" s="351"/>
    </row>
    <row r="104" spans="1:51" x14ac:dyDescent="0.25">
      <c r="A104" s="95"/>
      <c r="B104" s="270"/>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row>
    <row r="105" spans="1:51" x14ac:dyDescent="0.25">
      <c r="A105" s="183" t="s">
        <v>81</v>
      </c>
      <c r="B105" s="188"/>
      <c r="C105" s="188"/>
      <c r="D105" s="188"/>
      <c r="E105" s="188"/>
      <c r="F105" s="188"/>
      <c r="G105" s="188"/>
      <c r="H105" s="188"/>
      <c r="I105" s="188"/>
      <c r="J105" s="188"/>
      <c r="K105" s="188"/>
      <c r="L105" s="188"/>
      <c r="M105" s="188"/>
      <c r="N105" s="243"/>
      <c r="O105" s="243"/>
      <c r="P105" s="243"/>
      <c r="Q105" s="188"/>
      <c r="R105" s="188"/>
      <c r="S105" s="188"/>
      <c r="T105" s="188"/>
      <c r="U105" s="188"/>
      <c r="V105" s="243"/>
      <c r="W105" s="243"/>
      <c r="X105" s="241"/>
    </row>
    <row r="106" spans="1:51" x14ac:dyDescent="0.25">
      <c r="A106" s="186" t="s">
        <v>337</v>
      </c>
      <c r="X106" s="190"/>
    </row>
    <row r="107" spans="1:51" x14ac:dyDescent="0.25">
      <c r="A107" s="186" t="s">
        <v>392</v>
      </c>
      <c r="X107" s="190"/>
    </row>
    <row r="108" spans="1:51" x14ac:dyDescent="0.25">
      <c r="A108" s="86" t="s">
        <v>427</v>
      </c>
      <c r="X108" s="190"/>
    </row>
    <row r="109" spans="1:51" x14ac:dyDescent="0.25">
      <c r="A109" s="86" t="s">
        <v>428</v>
      </c>
      <c r="X109" s="190"/>
    </row>
    <row r="110" spans="1:51" x14ac:dyDescent="0.25">
      <c r="A110" s="171" t="s">
        <v>429</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7"/>
    </row>
    <row r="113" spans="1:3" x14ac:dyDescent="0.25">
      <c r="C113" s="170"/>
    </row>
    <row r="114" spans="1:3" x14ac:dyDescent="0.25">
      <c r="A114" s="238"/>
      <c r="B114" s="239"/>
      <c r="C114" s="240"/>
    </row>
    <row r="115" spans="1:3" x14ac:dyDescent="0.25">
      <c r="A115" s="238"/>
      <c r="B115" s="239"/>
      <c r="C115" s="240"/>
    </row>
    <row r="116" spans="1:3" x14ac:dyDescent="0.25">
      <c r="A116" s="238"/>
      <c r="B116" s="239"/>
      <c r="C116" s="240"/>
    </row>
    <row r="117" spans="1:3" x14ac:dyDescent="0.25">
      <c r="A117" s="238"/>
      <c r="B117" s="239"/>
      <c r="C117" s="240"/>
    </row>
    <row r="118" spans="1:3" x14ac:dyDescent="0.25">
      <c r="A118" s="238"/>
      <c r="B118" s="239"/>
      <c r="C118" s="240"/>
    </row>
    <row r="119" spans="1:3" x14ac:dyDescent="0.25">
      <c r="A119" s="238"/>
      <c r="B119" s="239"/>
    </row>
  </sheetData>
  <mergeCells count="176">
    <mergeCell ref="A3:X4"/>
    <mergeCell ref="A78:A80"/>
    <mergeCell ref="K62:K63"/>
    <mergeCell ref="D45:D46"/>
    <mergeCell ref="E45:E46"/>
    <mergeCell ref="R45:R46"/>
    <mergeCell ref="V45:V46"/>
    <mergeCell ref="S45:S46"/>
    <mergeCell ref="F45:F46"/>
    <mergeCell ref="G45:G46"/>
    <mergeCell ref="H45:H46"/>
    <mergeCell ref="T28:T29"/>
    <mergeCell ref="J45:J46"/>
    <mergeCell ref="K45:K46"/>
    <mergeCell ref="M45:M46"/>
    <mergeCell ref="N45:N46"/>
    <mergeCell ref="K28:K29"/>
    <mergeCell ref="L28:L29"/>
    <mergeCell ref="M62:M63"/>
    <mergeCell ref="X28:X29"/>
    <mergeCell ref="R11:R12"/>
    <mergeCell ref="T11:T12"/>
    <mergeCell ref="J28:J29"/>
    <mergeCell ref="M11:M12"/>
    <mergeCell ref="A1:X2"/>
    <mergeCell ref="G11:G12"/>
    <mergeCell ref="A95:A97"/>
    <mergeCell ref="L45:L46"/>
    <mergeCell ref="F28:F29"/>
    <mergeCell ref="E28:E29"/>
    <mergeCell ref="K96:K97"/>
    <mergeCell ref="A10:A12"/>
    <mergeCell ref="A27:A29"/>
    <mergeCell ref="D28:D29"/>
    <mergeCell ref="A44:A46"/>
    <mergeCell ref="B28:B29"/>
    <mergeCell ref="C28:C29"/>
    <mergeCell ref="A61:A63"/>
    <mergeCell ref="F11:F12"/>
    <mergeCell ref="B11:B12"/>
    <mergeCell ref="J62:J63"/>
    <mergeCell ref="B96:B97"/>
    <mergeCell ref="C96:C97"/>
    <mergeCell ref="D96:D97"/>
    <mergeCell ref="B45:B46"/>
    <mergeCell ref="C45:C46"/>
    <mergeCell ref="B10:H10"/>
    <mergeCell ref="J10:P10"/>
    <mergeCell ref="N11:N12"/>
    <mergeCell ref="J11:J12"/>
    <mergeCell ref="K11:K12"/>
    <mergeCell ref="L11:L12"/>
    <mergeCell ref="U28:U29"/>
    <mergeCell ref="M28:M29"/>
    <mergeCell ref="N28:N29"/>
    <mergeCell ref="R28:R29"/>
    <mergeCell ref="S28:S29"/>
    <mergeCell ref="V79:V80"/>
    <mergeCell ref="S79:S80"/>
    <mergeCell ref="U62:U63"/>
    <mergeCell ref="L62:L63"/>
    <mergeCell ref="F96:F97"/>
    <mergeCell ref="J79:J80"/>
    <mergeCell ref="G79:G80"/>
    <mergeCell ref="U79:U80"/>
    <mergeCell ref="B78:H78"/>
    <mergeCell ref="J78:P78"/>
    <mergeCell ref="R78:X78"/>
    <mergeCell ref="B95:H95"/>
    <mergeCell ref="X96:X97"/>
    <mergeCell ref="W79:W80"/>
    <mergeCell ref="X79:X80"/>
    <mergeCell ref="W96:W97"/>
    <mergeCell ref="E62:E63"/>
    <mergeCell ref="T62:T63"/>
    <mergeCell ref="W62:W63"/>
    <mergeCell ref="X62:X63"/>
    <mergeCell ref="T96:T97"/>
    <mergeCell ref="U96:U97"/>
    <mergeCell ref="V96:V97"/>
    <mergeCell ref="N62:N63"/>
    <mergeCell ref="T79:T80"/>
    <mergeCell ref="J96:J97"/>
    <mergeCell ref="P62:P63"/>
    <mergeCell ref="R96:R97"/>
    <mergeCell ref="R79:R80"/>
    <mergeCell ref="N79:N80"/>
    <mergeCell ref="S96:S97"/>
    <mergeCell ref="B79:B80"/>
    <mergeCell ref="C79:C80"/>
    <mergeCell ref="D79:D80"/>
    <mergeCell ref="E79:E80"/>
    <mergeCell ref="H79:H80"/>
    <mergeCell ref="O79:O80"/>
    <mergeCell ref="P79:P80"/>
    <mergeCell ref="G96:G97"/>
    <mergeCell ref="H96:H97"/>
    <mergeCell ref="O96:O97"/>
    <mergeCell ref="L96:L97"/>
    <mergeCell ref="M96:M97"/>
    <mergeCell ref="P96:P97"/>
    <mergeCell ref="B62:B63"/>
    <mergeCell ref="C62:C63"/>
    <mergeCell ref="D62:D63"/>
    <mergeCell ref="R10:X10"/>
    <mergeCell ref="B27:H27"/>
    <mergeCell ref="J27:P27"/>
    <mergeCell ref="R27:X27"/>
    <mergeCell ref="B44:H44"/>
    <mergeCell ref="J44:P44"/>
    <mergeCell ref="R44:X44"/>
    <mergeCell ref="C11:C12"/>
    <mergeCell ref="D11:D12"/>
    <mergeCell ref="E11:E12"/>
    <mergeCell ref="H11:H12"/>
    <mergeCell ref="O11:O12"/>
    <mergeCell ref="P11:P12"/>
    <mergeCell ref="S11:S12"/>
    <mergeCell ref="U11:U12"/>
    <mergeCell ref="V11:V12"/>
    <mergeCell ref="V28:V29"/>
    <mergeCell ref="W11:W12"/>
    <mergeCell ref="X11:X12"/>
    <mergeCell ref="G28:G29"/>
    <mergeCell ref="H28:H29"/>
    <mergeCell ref="O28:O29"/>
    <mergeCell ref="P28:P29"/>
    <mergeCell ref="W28:W29"/>
    <mergeCell ref="W45:W46"/>
    <mergeCell ref="E96:E97"/>
    <mergeCell ref="F79:F80"/>
    <mergeCell ref="N96:N97"/>
    <mergeCell ref="L79:L80"/>
    <mergeCell ref="X45:X46"/>
    <mergeCell ref="G62:G63"/>
    <mergeCell ref="H62:H63"/>
    <mergeCell ref="O62:O63"/>
    <mergeCell ref="T45:T46"/>
    <mergeCell ref="U45:U46"/>
    <mergeCell ref="O45:O46"/>
    <mergeCell ref="P45:P46"/>
    <mergeCell ref="J95:P95"/>
    <mergeCell ref="R95:X95"/>
    <mergeCell ref="K79:K80"/>
    <mergeCell ref="M79:M80"/>
    <mergeCell ref="R61:X61"/>
    <mergeCell ref="B61:H61"/>
    <mergeCell ref="J61:P61"/>
    <mergeCell ref="R62:R63"/>
    <mergeCell ref="S62:S63"/>
    <mergeCell ref="V62:V63"/>
    <mergeCell ref="F62:F63"/>
    <mergeCell ref="Z9:AF9"/>
    <mergeCell ref="AH9:AN9"/>
    <mergeCell ref="AP9:AV9"/>
    <mergeCell ref="Z10:Z11"/>
    <mergeCell ref="AA10:AA11"/>
    <mergeCell ref="AB10:AB11"/>
    <mergeCell ref="AC10:AC11"/>
    <mergeCell ref="AD10:AD11"/>
    <mergeCell ref="AE10:AE11"/>
    <mergeCell ref="AF10:AF11"/>
    <mergeCell ref="AH10:AH11"/>
    <mergeCell ref="AI10:AI11"/>
    <mergeCell ref="AJ10:AJ11"/>
    <mergeCell ref="AK10:AK11"/>
    <mergeCell ref="AL10:AL11"/>
    <mergeCell ref="AM10:AM11"/>
    <mergeCell ref="AN10:AN11"/>
    <mergeCell ref="AP10:AP11"/>
    <mergeCell ref="AQ10:AQ11"/>
    <mergeCell ref="AR10:AR11"/>
    <mergeCell ref="AS10:AS11"/>
    <mergeCell ref="AT10:AT11"/>
    <mergeCell ref="AU10:AU11"/>
    <mergeCell ref="AV10:AV11"/>
  </mergeCells>
  <conditionalFormatting sqref="Z24:AV24">
    <cfRule type="cellIs" dxfId="50" priority="5" operator="notEqual">
      <formula>0</formula>
    </cfRule>
  </conditionalFormatting>
  <conditionalFormatting sqref="Z41:AV41 Z58:AV58 Z75:AV75 Z92:AV92">
    <cfRule type="cellIs" dxfId="49" priority="1" operator="notEqual">
      <formula>0</formula>
    </cfRule>
  </conditionalFormatting>
  <conditionalFormatting sqref="Z102:AV102">
    <cfRule type="cellIs" dxfId="48" priority="2" operator="notEqual">
      <formula>0</formula>
    </cfRule>
  </conditionalFormatting>
  <hyperlinks>
    <hyperlink ref="Z5" location="Índice!A1" display="Índice" xr:uid="{1C4C5EB5-F9D6-4102-B6FF-9B92338B2C2D}"/>
  </hyperlinks>
  <pageMargins left="0.7" right="0.7" top="0.75" bottom="0.75" header="0.3" footer="0.3"/>
  <pageSetup orientation="portrait" horizontalDpi="4294967292" verticalDpi="4294967292"/>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B881-8AA5-46AC-B882-DA9A8762D721}">
  <dimension ref="A1:AF36"/>
  <sheetViews>
    <sheetView zoomScaleNormal="100" workbookViewId="0">
      <selection sqref="A1:P2"/>
    </sheetView>
  </sheetViews>
  <sheetFormatPr baseColWidth="10" defaultColWidth="11.42578125" defaultRowHeight="15" x14ac:dyDescent="0.25"/>
  <cols>
    <col min="1" max="1" width="27.7109375" style="1" customWidth="1"/>
    <col min="2" max="2" width="11.7109375" style="1" bestFit="1" customWidth="1"/>
    <col min="3" max="4" width="11.42578125" style="1" bestFit="1" customWidth="1"/>
    <col min="5" max="6" width="11.7109375" style="1" bestFit="1" customWidth="1"/>
    <col min="7" max="8" width="11.7109375" style="1" customWidth="1"/>
    <col min="9" max="9" width="1" style="1" customWidth="1"/>
    <col min="10" max="16" width="11.42578125" style="1" customWidth="1"/>
    <col min="17"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4"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ht="14.1" customHeight="1" x14ac:dyDescent="0.25">
      <c r="A5" s="326" t="s">
        <v>378</v>
      </c>
      <c r="B5" s="326"/>
      <c r="C5" s="326"/>
      <c r="D5" s="326"/>
      <c r="E5" s="326"/>
      <c r="F5" s="326"/>
      <c r="G5" s="326"/>
      <c r="H5" s="326"/>
      <c r="I5" s="326"/>
      <c r="J5" s="326"/>
      <c r="K5" s="210"/>
      <c r="L5" s="210"/>
      <c r="M5" s="210"/>
      <c r="N5" s="210"/>
      <c r="O5" s="210"/>
      <c r="P5" s="210"/>
    </row>
    <row r="6" spans="1:18" x14ac:dyDescent="0.25">
      <c r="A6" s="213" t="s">
        <v>90</v>
      </c>
      <c r="B6" s="210"/>
      <c r="C6" s="210"/>
      <c r="D6" s="210"/>
      <c r="E6" s="210"/>
      <c r="F6" s="210"/>
      <c r="G6" s="210"/>
      <c r="H6" s="210"/>
      <c r="I6" s="210"/>
      <c r="J6" s="210"/>
      <c r="K6" s="210"/>
      <c r="L6" s="210"/>
      <c r="M6" s="210"/>
      <c r="N6" s="210"/>
      <c r="O6" s="210"/>
      <c r="P6" s="210"/>
    </row>
    <row r="7" spans="1:18" x14ac:dyDescent="0.25">
      <c r="A7" s="214" t="s">
        <v>395</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row>
    <row r="9" spans="1:18" x14ac:dyDescent="0.25">
      <c r="A9" s="327" t="s">
        <v>89</v>
      </c>
      <c r="B9" s="305" t="s">
        <v>348</v>
      </c>
      <c r="C9" s="305"/>
      <c r="D9" s="305"/>
      <c r="E9" s="305"/>
      <c r="F9" s="305"/>
      <c r="G9" s="305"/>
      <c r="H9" s="305"/>
      <c r="I9" s="216"/>
      <c r="J9" s="305" t="s">
        <v>349</v>
      </c>
      <c r="K9" s="305"/>
      <c r="L9" s="305"/>
      <c r="M9" s="305"/>
      <c r="N9" s="305"/>
      <c r="O9" s="305"/>
      <c r="P9" s="306"/>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9"/>
      <c r="B11" s="308"/>
      <c r="C11" s="308"/>
      <c r="D11" s="308"/>
      <c r="E11" s="308"/>
      <c r="F11" s="308"/>
      <c r="G11" s="308"/>
      <c r="H11" s="308"/>
      <c r="I11" s="46"/>
      <c r="J11" s="308"/>
      <c r="K11" s="308"/>
      <c r="L11" s="308"/>
      <c r="M11" s="308"/>
      <c r="N11" s="308"/>
      <c r="O11" s="308"/>
      <c r="P11" s="310"/>
    </row>
    <row r="12" spans="1:18" x14ac:dyDescent="0.25">
      <c r="A12" s="66" t="s">
        <v>91</v>
      </c>
      <c r="B12" s="169">
        <v>300542.27400000003</v>
      </c>
      <c r="C12" s="169">
        <v>278996.85000000003</v>
      </c>
      <c r="D12" s="169">
        <v>296801.59200000006</v>
      </c>
      <c r="E12" s="169">
        <v>295843.57800000004</v>
      </c>
      <c r="F12" s="169">
        <v>302561.92199999996</v>
      </c>
      <c r="G12" s="169">
        <v>325843</v>
      </c>
      <c r="H12" s="169">
        <v>377533.81800000003</v>
      </c>
      <c r="I12" s="169"/>
      <c r="J12" s="169">
        <v>316480.91399999999</v>
      </c>
      <c r="K12" s="169">
        <v>311428.02600000001</v>
      </c>
      <c r="L12" s="169">
        <v>303464.35800000001</v>
      </c>
      <c r="M12" s="169">
        <v>331689.50400000002</v>
      </c>
      <c r="N12" s="80">
        <v>346057.83</v>
      </c>
      <c r="O12" s="169">
        <v>413402.35200000001</v>
      </c>
      <c r="P12" s="179">
        <v>471034.85399999999</v>
      </c>
    </row>
    <row r="13" spans="1:18" x14ac:dyDescent="0.25">
      <c r="A13" s="68" t="s">
        <v>209</v>
      </c>
      <c r="B13" s="69">
        <v>654331.42000000004</v>
      </c>
      <c r="C13" s="69">
        <v>637700.54500000004</v>
      </c>
      <c r="D13" s="69">
        <v>769922.1</v>
      </c>
      <c r="E13" s="69">
        <v>569667</v>
      </c>
      <c r="F13" s="69">
        <v>707991.84499999997</v>
      </c>
      <c r="G13" s="69">
        <v>926183</v>
      </c>
      <c r="H13" s="69">
        <v>885283.52</v>
      </c>
      <c r="I13" s="169"/>
      <c r="J13" s="69">
        <v>630691.505</v>
      </c>
      <c r="K13" s="69">
        <v>635101.39</v>
      </c>
      <c r="L13" s="69">
        <v>738023.19</v>
      </c>
      <c r="M13" s="69">
        <v>685062.245</v>
      </c>
      <c r="N13" s="69">
        <v>651609.36499999999</v>
      </c>
      <c r="O13" s="69">
        <v>945111.25</v>
      </c>
      <c r="P13" s="70">
        <v>910760.59499999997</v>
      </c>
    </row>
    <row r="14" spans="1:18" x14ac:dyDescent="0.25">
      <c r="A14" s="66" t="s">
        <v>92</v>
      </c>
      <c r="B14" s="169">
        <v>411926</v>
      </c>
      <c r="C14" s="169">
        <v>500351</v>
      </c>
      <c r="D14" s="169">
        <v>478044</v>
      </c>
      <c r="E14" s="169">
        <v>472024</v>
      </c>
      <c r="F14" s="169">
        <v>491619</v>
      </c>
      <c r="G14" s="169">
        <v>498355</v>
      </c>
      <c r="H14" s="169">
        <v>516080</v>
      </c>
      <c r="I14" s="169"/>
      <c r="J14" s="169">
        <v>0</v>
      </c>
      <c r="K14" s="169">
        <v>0</v>
      </c>
      <c r="L14" s="169">
        <v>0</v>
      </c>
      <c r="M14" s="169">
        <v>0</v>
      </c>
      <c r="N14" s="169">
        <v>0</v>
      </c>
      <c r="O14" s="169">
        <v>0</v>
      </c>
      <c r="P14" s="179">
        <v>0</v>
      </c>
    </row>
    <row r="15" spans="1:18" x14ac:dyDescent="0.25">
      <c r="A15" s="68" t="s">
        <v>93</v>
      </c>
      <c r="B15" s="69">
        <v>1192430.7649999999</v>
      </c>
      <c r="C15" s="69">
        <v>1392063.909</v>
      </c>
      <c r="D15" s="69">
        <v>1542040.1310000001</v>
      </c>
      <c r="E15" s="69">
        <v>1699374.784</v>
      </c>
      <c r="F15" s="69">
        <v>4102824.42</v>
      </c>
      <c r="G15" s="69">
        <v>3087222</v>
      </c>
      <c r="H15" s="69">
        <v>2219564.9040000001</v>
      </c>
      <c r="I15" s="169"/>
      <c r="J15" s="69">
        <v>828596.90800000005</v>
      </c>
      <c r="K15" s="69">
        <v>1038311.589</v>
      </c>
      <c r="L15" s="69">
        <v>1032729.347</v>
      </c>
      <c r="M15" s="69">
        <v>1260325.639</v>
      </c>
      <c r="N15" s="69">
        <v>2295981.3360000001</v>
      </c>
      <c r="O15" s="69">
        <v>2113000.3330000001</v>
      </c>
      <c r="P15" s="70">
        <v>1587589.1869999999</v>
      </c>
    </row>
    <row r="16" spans="1:18" x14ac:dyDescent="0.25">
      <c r="A16" s="66" t="s">
        <v>94</v>
      </c>
      <c r="B16" s="169">
        <v>871322.40633999999</v>
      </c>
      <c r="C16" s="169">
        <v>947767.95789399999</v>
      </c>
      <c r="D16" s="169">
        <v>1079812.1351660001</v>
      </c>
      <c r="E16" s="169">
        <v>1072349.2150000001</v>
      </c>
      <c r="F16" s="169">
        <v>1279207.6499999999</v>
      </c>
      <c r="G16" s="169">
        <v>1478673</v>
      </c>
      <c r="H16" s="169">
        <v>1489736.7919999999</v>
      </c>
      <c r="I16" s="169"/>
      <c r="J16" s="169">
        <v>799644.72726499999</v>
      </c>
      <c r="K16" s="169">
        <v>815880.08389599994</v>
      </c>
      <c r="L16" s="169">
        <v>836813.74060100003</v>
      </c>
      <c r="M16" s="169">
        <v>1044232.268</v>
      </c>
      <c r="N16" s="169">
        <v>1158563.1980000001</v>
      </c>
      <c r="O16" s="169">
        <v>1264162.9306140002</v>
      </c>
      <c r="P16" s="179">
        <v>1310010.0234359999</v>
      </c>
    </row>
    <row r="17" spans="1:32" x14ac:dyDescent="0.25">
      <c r="A17" s="68" t="s">
        <v>277</v>
      </c>
      <c r="B17" s="69">
        <v>631183.71100000001</v>
      </c>
      <c r="C17" s="69">
        <v>576519.55900000001</v>
      </c>
      <c r="D17" s="69">
        <v>604604.12699999998</v>
      </c>
      <c r="E17" s="69">
        <v>588377.33699999994</v>
      </c>
      <c r="F17" s="69">
        <v>800590.076</v>
      </c>
      <c r="G17" s="69">
        <v>642881.91800000006</v>
      </c>
      <c r="H17" s="69">
        <v>715262.78099999996</v>
      </c>
      <c r="I17" s="169"/>
      <c r="J17" s="69">
        <v>800378.75</v>
      </c>
      <c r="K17" s="69">
        <v>733200.1399999999</v>
      </c>
      <c r="L17" s="69">
        <v>800590.076</v>
      </c>
      <c r="M17" s="69">
        <v>879014.17699999991</v>
      </c>
      <c r="N17" s="69">
        <v>931282.10600000003</v>
      </c>
      <c r="O17" s="69">
        <v>925025.77199999988</v>
      </c>
      <c r="P17" s="70">
        <v>1063974.1809999999</v>
      </c>
    </row>
    <row r="18" spans="1:32" x14ac:dyDescent="0.25">
      <c r="A18" s="81" t="s">
        <v>111</v>
      </c>
      <c r="B18" s="82">
        <v>4061736.5763400001</v>
      </c>
      <c r="C18" s="82">
        <v>4333399.8208940001</v>
      </c>
      <c r="D18" s="82">
        <v>4771224.0851659998</v>
      </c>
      <c r="E18" s="82">
        <v>4697635.9139999999</v>
      </c>
      <c r="F18" s="82">
        <v>7684794.9129999997</v>
      </c>
      <c r="G18" s="82">
        <v>6959157.9179999996</v>
      </c>
      <c r="H18" s="82">
        <v>6203461.8149999995</v>
      </c>
      <c r="I18" s="82"/>
      <c r="J18" s="82">
        <v>3375792.8042649999</v>
      </c>
      <c r="K18" s="82">
        <v>3533921.2288959995</v>
      </c>
      <c r="L18" s="82">
        <v>3711620.7116009998</v>
      </c>
      <c r="M18" s="82">
        <v>4200323.8330000006</v>
      </c>
      <c r="N18" s="82">
        <v>5383493.835</v>
      </c>
      <c r="O18" s="82">
        <v>5660702.6376140006</v>
      </c>
      <c r="P18" s="87">
        <v>5343368.8404359994</v>
      </c>
      <c r="R18" s="293"/>
      <c r="S18" s="293"/>
      <c r="T18" s="293"/>
      <c r="U18" s="293"/>
      <c r="V18" s="293"/>
      <c r="W18" s="293"/>
      <c r="X18" s="293"/>
      <c r="Y18" s="293"/>
      <c r="Z18" s="293"/>
      <c r="AA18" s="293"/>
      <c r="AB18" s="293"/>
      <c r="AC18" s="293"/>
      <c r="AD18" s="293"/>
      <c r="AE18" s="293"/>
      <c r="AF18" s="293"/>
    </row>
    <row r="19" spans="1:32" x14ac:dyDescent="0.25">
      <c r="A19" s="71"/>
      <c r="B19" s="270"/>
      <c r="C19" s="270"/>
      <c r="D19" s="270"/>
      <c r="E19" s="270"/>
      <c r="F19" s="270"/>
      <c r="G19" s="270"/>
      <c r="H19" s="270"/>
      <c r="J19" s="270"/>
      <c r="K19" s="270"/>
      <c r="L19" s="270"/>
      <c r="M19" s="270"/>
      <c r="N19" s="270"/>
      <c r="O19" s="270"/>
      <c r="P19" s="270"/>
    </row>
    <row r="20" spans="1:32" x14ac:dyDescent="0.25">
      <c r="A20" s="327" t="s">
        <v>89</v>
      </c>
      <c r="B20" s="305" t="s">
        <v>350</v>
      </c>
      <c r="C20" s="305"/>
      <c r="D20" s="305"/>
      <c r="E20" s="305"/>
      <c r="F20" s="305"/>
      <c r="G20" s="305"/>
      <c r="H20" s="305"/>
      <c r="I20" s="216"/>
      <c r="J20" s="305" t="s">
        <v>351</v>
      </c>
      <c r="K20" s="305"/>
      <c r="L20" s="305"/>
      <c r="M20" s="305"/>
      <c r="N20" s="305"/>
      <c r="O20" s="305"/>
      <c r="P20" s="306"/>
    </row>
    <row r="21" spans="1:32" ht="14.1" customHeight="1" x14ac:dyDescent="0.25">
      <c r="A21" s="328"/>
      <c r="B21" s="307">
        <v>2018</v>
      </c>
      <c r="C21" s="307">
        <v>2019</v>
      </c>
      <c r="D21" s="307">
        <v>2020</v>
      </c>
      <c r="E21" s="307">
        <v>2021</v>
      </c>
      <c r="F21" s="307">
        <v>2022</v>
      </c>
      <c r="G21" s="307" t="s">
        <v>393</v>
      </c>
      <c r="H21" s="307" t="s">
        <v>394</v>
      </c>
      <c r="I21" s="26"/>
      <c r="J21" s="307">
        <v>2018</v>
      </c>
      <c r="K21" s="307">
        <v>2019</v>
      </c>
      <c r="L21" s="307">
        <v>2020</v>
      </c>
      <c r="M21" s="307">
        <v>2021</v>
      </c>
      <c r="N21" s="307">
        <v>2022</v>
      </c>
      <c r="O21" s="307" t="s">
        <v>393</v>
      </c>
      <c r="P21" s="309" t="s">
        <v>394</v>
      </c>
    </row>
    <row r="22" spans="1:32" x14ac:dyDescent="0.25">
      <c r="A22" s="329"/>
      <c r="B22" s="308"/>
      <c r="C22" s="308"/>
      <c r="D22" s="308"/>
      <c r="E22" s="308"/>
      <c r="F22" s="308"/>
      <c r="G22" s="308"/>
      <c r="H22" s="308"/>
      <c r="I22" s="46"/>
      <c r="J22" s="308"/>
      <c r="K22" s="308"/>
      <c r="L22" s="308"/>
      <c r="M22" s="308"/>
      <c r="N22" s="308"/>
      <c r="O22" s="308"/>
      <c r="P22" s="310"/>
    </row>
    <row r="23" spans="1:32" x14ac:dyDescent="0.25">
      <c r="A23" s="66" t="s">
        <v>91</v>
      </c>
      <c r="B23" s="169">
        <v>294849.76800000004</v>
      </c>
      <c r="C23" s="169">
        <v>291960.65400000004</v>
      </c>
      <c r="D23" s="169">
        <v>294950.56199999998</v>
      </c>
      <c r="E23" s="169">
        <v>277751.52600000001</v>
      </c>
      <c r="F23" s="169">
        <v>311188.75800000003</v>
      </c>
      <c r="G23" s="169">
        <v>327546.58799999999</v>
      </c>
      <c r="H23" s="169">
        <v>397291.326</v>
      </c>
      <c r="I23" s="169"/>
      <c r="J23" s="169">
        <v>396277.73400000005</v>
      </c>
      <c r="K23" s="169">
        <v>346940.48400000005</v>
      </c>
      <c r="L23" s="169">
        <v>327549.41399999999</v>
      </c>
      <c r="M23" s="169">
        <v>359826.10200000001</v>
      </c>
      <c r="N23" s="80">
        <v>397996.88400000002</v>
      </c>
      <c r="O23" s="169">
        <v>437447.84400000004</v>
      </c>
      <c r="P23" s="179">
        <v>440692.09200000006</v>
      </c>
    </row>
    <row r="24" spans="1:32" x14ac:dyDescent="0.25">
      <c r="A24" s="68" t="s">
        <v>209</v>
      </c>
      <c r="B24" s="69">
        <v>667043.99</v>
      </c>
      <c r="C24" s="69">
        <v>682324.40500000003</v>
      </c>
      <c r="D24" s="69">
        <v>791009.92999999993</v>
      </c>
      <c r="E24" s="69">
        <v>690333.88500000001</v>
      </c>
      <c r="F24" s="69">
        <v>932777.505</v>
      </c>
      <c r="G24" s="69">
        <v>930377.08499999996</v>
      </c>
      <c r="H24" s="69">
        <v>905465.07000000007</v>
      </c>
      <c r="I24" s="169"/>
      <c r="J24" s="69">
        <v>629330.84</v>
      </c>
      <c r="K24" s="69">
        <v>614840.91500000004</v>
      </c>
      <c r="L24" s="69">
        <v>795493.09499999997</v>
      </c>
      <c r="M24" s="69">
        <v>684124.47499999998</v>
      </c>
      <c r="N24" s="69">
        <v>818518.23</v>
      </c>
      <c r="O24" s="69">
        <v>976488.75</v>
      </c>
      <c r="P24" s="70">
        <v>969738.745</v>
      </c>
    </row>
    <row r="25" spans="1:32" x14ac:dyDescent="0.25">
      <c r="A25" s="66" t="s">
        <v>92</v>
      </c>
      <c r="B25" s="169">
        <v>430003</v>
      </c>
      <c r="C25" s="169">
        <v>509610</v>
      </c>
      <c r="D25" s="169">
        <v>476971</v>
      </c>
      <c r="E25" s="169">
        <v>485194</v>
      </c>
      <c r="F25" s="169">
        <v>488415</v>
      </c>
      <c r="G25" s="169">
        <v>505705</v>
      </c>
      <c r="H25" s="169">
        <v>527933</v>
      </c>
      <c r="I25" s="169"/>
      <c r="J25" s="169">
        <v>0</v>
      </c>
      <c r="K25" s="169">
        <v>0</v>
      </c>
      <c r="L25" s="169">
        <v>0</v>
      </c>
      <c r="M25" s="169">
        <v>0</v>
      </c>
      <c r="N25" s="169">
        <v>0</v>
      </c>
      <c r="O25" s="169">
        <v>0</v>
      </c>
      <c r="P25" s="179">
        <v>0</v>
      </c>
    </row>
    <row r="26" spans="1:32" x14ac:dyDescent="0.25">
      <c r="A26" s="68" t="s">
        <v>93</v>
      </c>
      <c r="B26" s="69">
        <v>1315782.656</v>
      </c>
      <c r="C26" s="69">
        <v>1447019.1969999999</v>
      </c>
      <c r="D26" s="69">
        <v>1445355.297</v>
      </c>
      <c r="E26" s="69">
        <v>2611359.5839999998</v>
      </c>
      <c r="F26" s="69">
        <v>3676540.591</v>
      </c>
      <c r="G26" s="69">
        <v>2081582.361</v>
      </c>
      <c r="H26" s="69">
        <v>2087377.0989999999</v>
      </c>
      <c r="I26" s="169"/>
      <c r="J26" s="69">
        <v>665282.38</v>
      </c>
      <c r="K26" s="69">
        <v>794911.23400000005</v>
      </c>
      <c r="L26" s="69">
        <v>765803.81499999994</v>
      </c>
      <c r="M26" s="69">
        <v>1055037.827</v>
      </c>
      <c r="N26" s="69">
        <v>1693352.4879999999</v>
      </c>
      <c r="O26" s="69">
        <v>1361354.8640000001</v>
      </c>
      <c r="P26" s="70">
        <v>1372426.8189999999</v>
      </c>
    </row>
    <row r="27" spans="1:32" x14ac:dyDescent="0.25">
      <c r="A27" s="66" t="s">
        <v>94</v>
      </c>
      <c r="B27" s="169">
        <v>900057.2408589999</v>
      </c>
      <c r="C27" s="169">
        <v>1052420.667353</v>
      </c>
      <c r="D27" s="169">
        <v>1058359.3989820001</v>
      </c>
      <c r="E27" s="169">
        <v>1139624.4469999999</v>
      </c>
      <c r="F27" s="169">
        <v>1425801.818</v>
      </c>
      <c r="G27" s="169">
        <v>1328026.723</v>
      </c>
      <c r="H27" s="169">
        <v>1644379.9500000002</v>
      </c>
      <c r="I27" s="169"/>
      <c r="J27" s="169">
        <v>543164.6460810001</v>
      </c>
      <c r="K27" s="169">
        <v>738312.90479199996</v>
      </c>
      <c r="L27" s="169">
        <v>715436.26592500007</v>
      </c>
      <c r="M27" s="169">
        <v>905920.72100000002</v>
      </c>
      <c r="N27" s="169">
        <v>1134917.0649999999</v>
      </c>
      <c r="O27" s="169">
        <v>1177968.0733719999</v>
      </c>
      <c r="P27" s="179">
        <v>1322191.494501</v>
      </c>
    </row>
    <row r="28" spans="1:32" x14ac:dyDescent="0.25">
      <c r="A28" s="68" t="s">
        <v>277</v>
      </c>
      <c r="B28" s="69">
        <v>570811.92699999991</v>
      </c>
      <c r="C28" s="69">
        <v>561439.73</v>
      </c>
      <c r="D28" s="69">
        <v>583956.74</v>
      </c>
      <c r="E28" s="69">
        <v>575516.02800000005</v>
      </c>
      <c r="F28" s="69">
        <v>599579.43299999996</v>
      </c>
      <c r="G28" s="69">
        <v>639118.37299999991</v>
      </c>
      <c r="H28" s="69">
        <v>727057.34600000002</v>
      </c>
      <c r="I28" s="169"/>
      <c r="J28" s="69">
        <v>677640.84</v>
      </c>
      <c r="K28" s="69">
        <v>694929.88500000001</v>
      </c>
      <c r="L28" s="69">
        <v>717662.61199999996</v>
      </c>
      <c r="M28" s="69">
        <v>722686.03200000001</v>
      </c>
      <c r="N28" s="69">
        <v>699568.43800000008</v>
      </c>
      <c r="O28" s="69">
        <v>755288.43599999999</v>
      </c>
      <c r="P28" s="70">
        <v>659542.43599999999</v>
      </c>
    </row>
    <row r="29" spans="1:32" x14ac:dyDescent="0.25">
      <c r="A29" s="81" t="s">
        <v>111</v>
      </c>
      <c r="B29" s="82">
        <v>4178548.581859</v>
      </c>
      <c r="C29" s="82">
        <v>4544774.6533530001</v>
      </c>
      <c r="D29" s="82">
        <v>4650602.9279819997</v>
      </c>
      <c r="E29" s="82">
        <v>5779779.4699999997</v>
      </c>
      <c r="F29" s="82">
        <v>7434303.1050000004</v>
      </c>
      <c r="G29" s="82">
        <v>5812356.1299999999</v>
      </c>
      <c r="H29" s="82">
        <v>6289503.7910000002</v>
      </c>
      <c r="I29" s="82"/>
      <c r="J29" s="82">
        <v>2911696.4400809999</v>
      </c>
      <c r="K29" s="82">
        <v>3189935.4227919998</v>
      </c>
      <c r="L29" s="82">
        <v>3321945.2019250002</v>
      </c>
      <c r="M29" s="82">
        <v>3727595.1570000001</v>
      </c>
      <c r="N29" s="82">
        <v>4744353.1050000004</v>
      </c>
      <c r="O29" s="82">
        <v>4708547.9673720002</v>
      </c>
      <c r="P29" s="87">
        <v>4764591.5865009995</v>
      </c>
      <c r="R29" s="293"/>
      <c r="S29" s="293"/>
      <c r="T29" s="293"/>
      <c r="U29" s="293"/>
      <c r="V29" s="293"/>
      <c r="W29" s="293"/>
      <c r="X29" s="293"/>
      <c r="Y29" s="293"/>
      <c r="Z29" s="293"/>
      <c r="AA29" s="293"/>
      <c r="AB29" s="293"/>
      <c r="AC29" s="293"/>
      <c r="AD29" s="293"/>
      <c r="AE29" s="293"/>
      <c r="AF29" s="293"/>
    </row>
    <row r="30" spans="1:32" x14ac:dyDescent="0.25">
      <c r="A30" s="71"/>
      <c r="B30" s="270"/>
      <c r="C30" s="270"/>
      <c r="D30" s="270"/>
      <c r="E30" s="270"/>
      <c r="F30" s="270"/>
      <c r="G30" s="270"/>
      <c r="H30" s="270"/>
      <c r="J30" s="270"/>
      <c r="K30" s="270"/>
      <c r="L30" s="270"/>
      <c r="M30" s="270"/>
      <c r="N30" s="270"/>
      <c r="O30" s="270"/>
      <c r="P30" s="270"/>
    </row>
    <row r="31" spans="1:32" x14ac:dyDescent="0.25">
      <c r="A31" s="183" t="s">
        <v>81</v>
      </c>
      <c r="B31" s="188"/>
      <c r="C31" s="188"/>
      <c r="D31" s="188"/>
      <c r="E31" s="188"/>
      <c r="F31" s="188"/>
      <c r="G31" s="188"/>
      <c r="H31" s="188"/>
      <c r="I31" s="188"/>
      <c r="J31" s="188"/>
      <c r="K31" s="188"/>
      <c r="L31" s="188"/>
      <c r="M31" s="188"/>
      <c r="N31" s="188"/>
      <c r="O31" s="188"/>
      <c r="P31" s="189"/>
    </row>
    <row r="32" spans="1:32" x14ac:dyDescent="0.25">
      <c r="A32" s="186" t="s">
        <v>337</v>
      </c>
      <c r="P32" s="190"/>
    </row>
    <row r="33" spans="1:16" x14ac:dyDescent="0.25">
      <c r="A33" s="186" t="s">
        <v>392</v>
      </c>
      <c r="P33" s="190"/>
    </row>
    <row r="34" spans="1:16" x14ac:dyDescent="0.25">
      <c r="A34" s="86" t="s">
        <v>427</v>
      </c>
      <c r="P34" s="190"/>
    </row>
    <row r="35" spans="1:16" x14ac:dyDescent="0.25">
      <c r="A35" s="86" t="s">
        <v>428</v>
      </c>
      <c r="P35" s="190"/>
    </row>
    <row r="36" spans="1:16" x14ac:dyDescent="0.25">
      <c r="A36" s="171" t="s">
        <v>429</v>
      </c>
      <c r="B36" s="178"/>
      <c r="C36" s="178"/>
      <c r="D36" s="178"/>
      <c r="E36" s="178"/>
      <c r="F36" s="178"/>
      <c r="G36" s="178"/>
      <c r="H36" s="178"/>
      <c r="I36" s="178"/>
      <c r="J36" s="178"/>
      <c r="K36" s="178"/>
      <c r="L36" s="178"/>
      <c r="M36" s="178"/>
      <c r="N36" s="178"/>
      <c r="O36" s="178"/>
      <c r="P36" s="177"/>
    </row>
  </sheetData>
  <mergeCells count="37">
    <mergeCell ref="F21:F22"/>
    <mergeCell ref="A1:P2"/>
    <mergeCell ref="A3:P4"/>
    <mergeCell ref="B9:H9"/>
    <mergeCell ref="J9:P9"/>
    <mergeCell ref="A5:J5"/>
    <mergeCell ref="N21:N22"/>
    <mergeCell ref="A20:A22"/>
    <mergeCell ref="K21:K22"/>
    <mergeCell ref="L21:L22"/>
    <mergeCell ref="M21:M22"/>
    <mergeCell ref="M10:M11"/>
    <mergeCell ref="A9:A11"/>
    <mergeCell ref="F10:F11"/>
    <mergeCell ref="B10:B11"/>
    <mergeCell ref="C10:C11"/>
    <mergeCell ref="D10:D11"/>
    <mergeCell ref="E10:E11"/>
    <mergeCell ref="C21:C22"/>
    <mergeCell ref="B21:B22"/>
    <mergeCell ref="D21:D22"/>
    <mergeCell ref="O10:O11"/>
    <mergeCell ref="P10:P11"/>
    <mergeCell ref="G21:G22"/>
    <mergeCell ref="H21:H22"/>
    <mergeCell ref="O21:O22"/>
    <mergeCell ref="P21:P22"/>
    <mergeCell ref="B20:H20"/>
    <mergeCell ref="J20:P20"/>
    <mergeCell ref="N10:N11"/>
    <mergeCell ref="G10:G11"/>
    <mergeCell ref="H10:H11"/>
    <mergeCell ref="J10:J11"/>
    <mergeCell ref="K10:K11"/>
    <mergeCell ref="L10:L11"/>
    <mergeCell ref="J21:J22"/>
    <mergeCell ref="E21:E22"/>
  </mergeCells>
  <conditionalFormatting sqref="R18:AF18">
    <cfRule type="cellIs" dxfId="47" priority="2" operator="notEqual">
      <formula>0</formula>
    </cfRule>
  </conditionalFormatting>
  <conditionalFormatting sqref="R29:AF29">
    <cfRule type="cellIs" dxfId="46" priority="1" operator="notEqual">
      <formula>0</formula>
    </cfRule>
  </conditionalFormatting>
  <hyperlinks>
    <hyperlink ref="R3" location="Índice!A1" display="Índice" xr:uid="{84F9B962-5881-4077-9BF1-0B89EF80BC45}"/>
  </hyperlinks>
  <pageMargins left="0.7" right="0.7" top="0.75" bottom="0.75" header="0.3" footer="0.3"/>
  <pageSetup orientation="portrait" horizontalDpi="4294967294" verticalDpi="4294967294"/>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9B2A6-5A1F-4394-AFC3-836AC4E12091}">
  <sheetPr codeName="Hoja16"/>
  <dimension ref="A1:AV102"/>
  <sheetViews>
    <sheetView zoomScaleNormal="100" workbookViewId="0">
      <selection sqref="A1:P2"/>
    </sheetView>
  </sheetViews>
  <sheetFormatPr baseColWidth="10" defaultColWidth="11.42578125" defaultRowHeight="15" x14ac:dyDescent="0.25"/>
  <cols>
    <col min="1" max="1" width="27.7109375" style="1" customWidth="1"/>
    <col min="2" max="4" width="11.7109375" style="1" bestFit="1" customWidth="1"/>
    <col min="5" max="5" width="11.42578125" style="1" bestFit="1" customWidth="1"/>
    <col min="6" max="6" width="11.7109375" style="1" bestFit="1" customWidth="1"/>
    <col min="7" max="8" width="11.7109375" style="1" customWidth="1"/>
    <col min="9" max="9" width="1" style="1" customWidth="1"/>
    <col min="10" max="10" width="11" style="1" bestFit="1" customWidth="1"/>
    <col min="11" max="12" width="11.42578125" style="1" bestFit="1" customWidth="1"/>
    <col min="13" max="14" width="11.7109375" style="1" bestFit="1" customWidth="1"/>
    <col min="15" max="16" width="11.7109375" style="1" customWidth="1"/>
    <col min="17" max="16384" width="11.42578125" style="1"/>
  </cols>
  <sheetData>
    <row r="1" spans="1:26" ht="60" customHeight="1" x14ac:dyDescent="0.25">
      <c r="A1" s="299"/>
      <c r="B1" s="299"/>
      <c r="C1" s="299"/>
      <c r="D1" s="299"/>
      <c r="E1" s="299"/>
      <c r="F1" s="299"/>
      <c r="G1" s="299"/>
      <c r="H1" s="299"/>
      <c r="I1" s="299"/>
      <c r="J1" s="299"/>
      <c r="K1" s="299"/>
      <c r="L1" s="299"/>
      <c r="M1" s="299"/>
      <c r="N1" s="299"/>
      <c r="O1" s="299"/>
      <c r="P1" s="299"/>
    </row>
    <row r="2" spans="1:26" ht="23.25" customHeight="1" x14ac:dyDescent="0.25">
      <c r="A2" s="299"/>
      <c r="B2" s="299"/>
      <c r="C2" s="299"/>
      <c r="D2" s="299"/>
      <c r="E2" s="299"/>
      <c r="F2" s="299"/>
      <c r="G2" s="299"/>
      <c r="H2" s="299"/>
      <c r="I2" s="299"/>
      <c r="J2" s="299"/>
      <c r="K2" s="299"/>
      <c r="L2" s="299"/>
      <c r="M2" s="299"/>
      <c r="N2" s="299"/>
      <c r="O2" s="299"/>
      <c r="P2" s="299"/>
    </row>
    <row r="3" spans="1:26" ht="13.5" customHeight="1" x14ac:dyDescent="0.25">
      <c r="A3" s="311" t="s">
        <v>291</v>
      </c>
      <c r="B3" s="311"/>
      <c r="C3" s="311"/>
      <c r="D3" s="311"/>
      <c r="E3" s="311"/>
      <c r="F3" s="311"/>
      <c r="G3" s="311"/>
      <c r="H3" s="311"/>
      <c r="I3" s="311"/>
      <c r="J3" s="311"/>
      <c r="K3" s="311"/>
      <c r="L3" s="311"/>
      <c r="M3" s="311"/>
      <c r="N3" s="311"/>
      <c r="O3" s="311"/>
      <c r="P3" s="311"/>
      <c r="R3" s="234" t="s">
        <v>59</v>
      </c>
    </row>
    <row r="4" spans="1:26" ht="16.5" customHeight="1" x14ac:dyDescent="0.25">
      <c r="A4" s="311"/>
      <c r="B4" s="311"/>
      <c r="C4" s="311"/>
      <c r="D4" s="311"/>
      <c r="E4" s="311"/>
      <c r="F4" s="311"/>
      <c r="G4" s="311"/>
      <c r="H4" s="311"/>
      <c r="I4" s="311"/>
      <c r="J4" s="311"/>
      <c r="K4" s="311"/>
      <c r="L4" s="311"/>
      <c r="M4" s="311"/>
      <c r="N4" s="311"/>
      <c r="O4" s="311"/>
      <c r="P4" s="311"/>
    </row>
    <row r="5" spans="1:26" ht="15" customHeight="1" x14ac:dyDescent="0.25">
      <c r="A5" s="330" t="s">
        <v>380</v>
      </c>
      <c r="B5" s="330"/>
      <c r="C5" s="330"/>
      <c r="D5" s="330"/>
      <c r="E5" s="330"/>
      <c r="F5" s="330"/>
      <c r="G5" s="330"/>
      <c r="H5" s="330"/>
      <c r="I5" s="330"/>
      <c r="J5" s="330"/>
      <c r="K5" s="210"/>
      <c r="L5" s="210"/>
      <c r="M5" s="210"/>
      <c r="N5" s="210"/>
      <c r="O5" s="210"/>
      <c r="P5" s="210"/>
    </row>
    <row r="6" spans="1:26" x14ac:dyDescent="0.25">
      <c r="A6" s="213" t="s">
        <v>90</v>
      </c>
      <c r="B6" s="210"/>
      <c r="C6" s="210"/>
      <c r="D6" s="210"/>
      <c r="E6" s="210"/>
      <c r="F6" s="210"/>
      <c r="G6" s="210"/>
      <c r="H6" s="210"/>
      <c r="I6" s="210"/>
      <c r="J6" s="210"/>
      <c r="K6" s="210"/>
      <c r="L6" s="210"/>
      <c r="M6" s="210"/>
      <c r="N6" s="210"/>
      <c r="O6" s="210"/>
      <c r="P6" s="210"/>
    </row>
    <row r="7" spans="1:26" x14ac:dyDescent="0.25">
      <c r="A7" s="214" t="s">
        <v>395</v>
      </c>
      <c r="B7" s="210"/>
      <c r="C7" s="210"/>
      <c r="D7" s="210"/>
      <c r="E7" s="210"/>
      <c r="F7" s="210"/>
      <c r="G7" s="210"/>
      <c r="H7" s="210"/>
      <c r="I7" s="210"/>
      <c r="J7" s="210"/>
      <c r="K7" s="210"/>
      <c r="L7" s="210"/>
      <c r="M7" s="210"/>
      <c r="N7" s="210"/>
      <c r="O7" s="210"/>
      <c r="P7" s="210"/>
    </row>
    <row r="8" spans="1:26" x14ac:dyDescent="0.25">
      <c r="A8" s="315"/>
      <c r="B8" s="315"/>
      <c r="C8" s="315"/>
      <c r="D8" s="315"/>
    </row>
    <row r="9" spans="1:26" x14ac:dyDescent="0.25">
      <c r="A9" s="327" t="s">
        <v>89</v>
      </c>
      <c r="B9" s="305" t="s">
        <v>348</v>
      </c>
      <c r="C9" s="305"/>
      <c r="D9" s="305"/>
      <c r="E9" s="305"/>
      <c r="F9" s="305"/>
      <c r="G9" s="305"/>
      <c r="H9" s="305"/>
      <c r="I9" s="216"/>
      <c r="J9" s="305" t="s">
        <v>349</v>
      </c>
      <c r="K9" s="305"/>
      <c r="L9" s="305"/>
      <c r="M9" s="305"/>
      <c r="N9" s="305"/>
      <c r="O9" s="305"/>
      <c r="P9" s="306"/>
    </row>
    <row r="10" spans="1:26"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26" x14ac:dyDescent="0.25">
      <c r="A11" s="329"/>
      <c r="B11" s="308"/>
      <c r="C11" s="308"/>
      <c r="D11" s="308"/>
      <c r="E11" s="308"/>
      <c r="F11" s="308"/>
      <c r="G11" s="308"/>
      <c r="H11" s="308"/>
      <c r="I11" s="46"/>
      <c r="J11" s="308"/>
      <c r="K11" s="308"/>
      <c r="L11" s="308"/>
      <c r="M11" s="308"/>
      <c r="N11" s="308"/>
      <c r="O11" s="308"/>
      <c r="P11" s="310"/>
    </row>
    <row r="12" spans="1:26" x14ac:dyDescent="0.25">
      <c r="A12" s="66" t="s">
        <v>91</v>
      </c>
      <c r="B12" s="169">
        <v>284985.14399999997</v>
      </c>
      <c r="C12" s="169">
        <v>339120</v>
      </c>
      <c r="D12" s="169">
        <v>302479.96799999999</v>
      </c>
      <c r="E12" s="169">
        <v>347423.73000000004</v>
      </c>
      <c r="F12" s="169">
        <v>384514.98000000004</v>
      </c>
      <c r="G12" s="169">
        <v>426591</v>
      </c>
      <c r="H12" s="169">
        <v>455586.054</v>
      </c>
      <c r="I12" s="169"/>
      <c r="J12" s="169">
        <v>287421.15600000002</v>
      </c>
      <c r="K12" s="169">
        <v>339120</v>
      </c>
      <c r="L12" s="169">
        <v>303812.89800000004</v>
      </c>
      <c r="M12" s="169">
        <v>344541.21</v>
      </c>
      <c r="N12" s="80">
        <v>390694.5</v>
      </c>
      <c r="O12" s="169">
        <v>451583.49599999998</v>
      </c>
      <c r="P12" s="179">
        <v>474139.68600000005</v>
      </c>
      <c r="Z12" s="230"/>
    </row>
    <row r="13" spans="1:26" x14ac:dyDescent="0.25">
      <c r="A13" s="68" t="s">
        <v>209</v>
      </c>
      <c r="B13" s="69">
        <v>438250.64500000002</v>
      </c>
      <c r="C13" s="69">
        <v>428428</v>
      </c>
      <c r="D13" s="69">
        <v>491623.03500000003</v>
      </c>
      <c r="E13" s="69">
        <v>554139.14</v>
      </c>
      <c r="F13" s="69">
        <v>614345.38500000001</v>
      </c>
      <c r="G13" s="69">
        <v>798098</v>
      </c>
      <c r="H13" s="69">
        <v>873442.11499999999</v>
      </c>
      <c r="I13" s="169"/>
      <c r="J13" s="69">
        <v>430369.91499999998</v>
      </c>
      <c r="K13" s="69">
        <v>445000</v>
      </c>
      <c r="L13" s="69">
        <v>578165.53</v>
      </c>
      <c r="M13" s="69">
        <v>595719.18500000006</v>
      </c>
      <c r="N13" s="69">
        <v>681663.83499999996</v>
      </c>
      <c r="O13" s="69">
        <v>887827.90500000003</v>
      </c>
      <c r="P13" s="70">
        <v>712104.79</v>
      </c>
      <c r="Z13" s="230"/>
    </row>
    <row r="14" spans="1:26" x14ac:dyDescent="0.25">
      <c r="A14" s="66" t="s">
        <v>92</v>
      </c>
      <c r="B14" s="169">
        <v>346795</v>
      </c>
      <c r="C14" s="169">
        <v>358638</v>
      </c>
      <c r="D14" s="169">
        <v>175665</v>
      </c>
      <c r="E14" s="169">
        <v>332649</v>
      </c>
      <c r="F14" s="169">
        <v>413439</v>
      </c>
      <c r="G14" s="169">
        <v>185090</v>
      </c>
      <c r="H14" s="169">
        <v>454242</v>
      </c>
      <c r="I14" s="169"/>
      <c r="J14" s="169">
        <v>0</v>
      </c>
      <c r="K14" s="169">
        <v>0</v>
      </c>
      <c r="L14" s="169">
        <v>0</v>
      </c>
      <c r="M14" s="169">
        <v>0</v>
      </c>
      <c r="N14" s="169">
        <v>0</v>
      </c>
      <c r="O14" s="169">
        <v>0</v>
      </c>
      <c r="P14" s="179">
        <v>0</v>
      </c>
      <c r="Z14" s="230"/>
    </row>
    <row r="15" spans="1:26" x14ac:dyDescent="0.25">
      <c r="A15" s="68" t="s">
        <v>93</v>
      </c>
      <c r="B15" s="69">
        <v>599069.625</v>
      </c>
      <c r="C15" s="69">
        <v>611062.84900000005</v>
      </c>
      <c r="D15" s="69">
        <v>542009.02399999998</v>
      </c>
      <c r="E15" s="69">
        <v>693440.946</v>
      </c>
      <c r="F15" s="69">
        <v>1181860.83</v>
      </c>
      <c r="G15" s="69">
        <v>595808</v>
      </c>
      <c r="H15" s="69">
        <v>577407.82799999998</v>
      </c>
      <c r="I15" s="169"/>
      <c r="J15" s="69">
        <v>137153.5</v>
      </c>
      <c r="K15" s="69">
        <v>183806.72700000001</v>
      </c>
      <c r="L15" s="69">
        <v>223820.52600000001</v>
      </c>
      <c r="M15" s="69">
        <v>236276.99299999999</v>
      </c>
      <c r="N15" s="69">
        <v>506389.467</v>
      </c>
      <c r="O15" s="69">
        <v>380957</v>
      </c>
      <c r="P15" s="70">
        <v>359488.92599999998</v>
      </c>
      <c r="Z15" s="230"/>
    </row>
    <row r="16" spans="1:26" x14ac:dyDescent="0.25">
      <c r="A16" s="66" t="s">
        <v>94</v>
      </c>
      <c r="B16" s="169">
        <v>613231.40588199999</v>
      </c>
      <c r="C16" s="169">
        <v>473193.77076099999</v>
      </c>
      <c r="D16" s="169">
        <v>775113.75590900006</v>
      </c>
      <c r="E16" s="169">
        <v>783273.59900000005</v>
      </c>
      <c r="F16" s="169">
        <v>858365.92099999997</v>
      </c>
      <c r="G16" s="169">
        <v>741392</v>
      </c>
      <c r="H16" s="169">
        <v>745545.8459999999</v>
      </c>
      <c r="I16" s="169"/>
      <c r="J16" s="169">
        <v>407301.31922300003</v>
      </c>
      <c r="K16" s="169">
        <v>366685.06982099998</v>
      </c>
      <c r="L16" s="169">
        <v>416172.31239600002</v>
      </c>
      <c r="M16" s="169">
        <v>492472.25199999998</v>
      </c>
      <c r="N16" s="169">
        <v>603773</v>
      </c>
      <c r="O16" s="169">
        <v>572876.99250399997</v>
      </c>
      <c r="P16" s="179">
        <v>667061.36439200013</v>
      </c>
      <c r="Z16" s="230"/>
    </row>
    <row r="17" spans="1:48" x14ac:dyDescent="0.25">
      <c r="A17" s="68" t="s">
        <v>277</v>
      </c>
      <c r="B17" s="69">
        <v>899735.96799999999</v>
      </c>
      <c r="C17" s="69">
        <v>973215.93699999992</v>
      </c>
      <c r="D17" s="69">
        <v>1200873.3470000001</v>
      </c>
      <c r="E17" s="69">
        <v>1223553.041</v>
      </c>
      <c r="F17" s="69">
        <v>1286330.969</v>
      </c>
      <c r="G17" s="69">
        <v>1219578.45</v>
      </c>
      <c r="H17" s="69">
        <v>1117901.0209999999</v>
      </c>
      <c r="I17" s="169"/>
      <c r="J17" s="69">
        <v>918208.49099999992</v>
      </c>
      <c r="K17" s="69">
        <v>966459.61399999994</v>
      </c>
      <c r="L17" s="69">
        <v>1190705.1359999999</v>
      </c>
      <c r="M17" s="69">
        <v>1213333.7679999999</v>
      </c>
      <c r="N17" s="69">
        <v>1285604.7889999999</v>
      </c>
      <c r="O17" s="69">
        <v>1246000.706</v>
      </c>
      <c r="P17" s="70">
        <v>1126003.632</v>
      </c>
      <c r="Z17" s="230"/>
    </row>
    <row r="18" spans="1:48" x14ac:dyDescent="0.25">
      <c r="A18" s="81" t="s">
        <v>111</v>
      </c>
      <c r="B18" s="82">
        <v>3182067.7878819997</v>
      </c>
      <c r="C18" s="82">
        <v>3183658.5567609998</v>
      </c>
      <c r="D18" s="82">
        <v>3487764.1299090004</v>
      </c>
      <c r="E18" s="82">
        <v>3934479.4560000002</v>
      </c>
      <c r="F18" s="82">
        <v>4738857.0850000009</v>
      </c>
      <c r="G18" s="82">
        <v>3966557.45</v>
      </c>
      <c r="H18" s="82">
        <v>4224124.8640000001</v>
      </c>
      <c r="I18" s="82"/>
      <c r="J18" s="82">
        <v>2180454.3812229997</v>
      </c>
      <c r="K18" s="82">
        <v>2301071.4108210001</v>
      </c>
      <c r="L18" s="82">
        <v>2712676.402396</v>
      </c>
      <c r="M18" s="82">
        <v>2882343.4079999998</v>
      </c>
      <c r="N18" s="82">
        <v>3468125.591</v>
      </c>
      <c r="O18" s="82">
        <v>3539246.0995040005</v>
      </c>
      <c r="P18" s="87">
        <v>3338798.3983920002</v>
      </c>
      <c r="R18" s="293"/>
      <c r="S18" s="293"/>
      <c r="T18" s="293"/>
      <c r="U18" s="293"/>
      <c r="V18" s="293"/>
      <c r="W18" s="293"/>
      <c r="X18" s="293"/>
      <c r="Y18" s="293"/>
      <c r="Z18" s="293"/>
      <c r="AA18" s="293"/>
      <c r="AB18" s="293"/>
      <c r="AC18" s="293"/>
      <c r="AD18" s="293"/>
      <c r="AE18" s="293"/>
      <c r="AF18" s="293"/>
    </row>
    <row r="19" spans="1:48" x14ac:dyDescent="0.25">
      <c r="A19" s="71"/>
      <c r="B19" s="270"/>
      <c r="C19" s="270"/>
      <c r="D19" s="270"/>
      <c r="E19" s="270"/>
      <c r="F19" s="270"/>
      <c r="G19" s="270"/>
      <c r="H19" s="270"/>
      <c r="J19" s="270"/>
      <c r="K19" s="270"/>
      <c r="L19" s="270"/>
      <c r="M19" s="270"/>
      <c r="N19" s="270"/>
      <c r="O19" s="270"/>
      <c r="P19" s="270"/>
      <c r="Z19" s="230"/>
    </row>
    <row r="20" spans="1:48" x14ac:dyDescent="0.25">
      <c r="A20" s="327" t="s">
        <v>89</v>
      </c>
      <c r="B20" s="318" t="s">
        <v>350</v>
      </c>
      <c r="C20" s="318"/>
      <c r="D20" s="318"/>
      <c r="E20" s="318"/>
      <c r="F20" s="318"/>
      <c r="G20" s="318"/>
      <c r="H20" s="318"/>
      <c r="I20" s="216"/>
      <c r="J20" s="318" t="s">
        <v>351</v>
      </c>
      <c r="K20" s="318"/>
      <c r="L20" s="318"/>
      <c r="M20" s="318"/>
      <c r="N20" s="318"/>
      <c r="O20" s="318"/>
      <c r="P20" s="319"/>
      <c r="Z20" s="230"/>
    </row>
    <row r="21" spans="1:48" ht="14.1" customHeight="1" x14ac:dyDescent="0.25">
      <c r="A21" s="328"/>
      <c r="B21" s="307">
        <v>2018</v>
      </c>
      <c r="C21" s="307">
        <v>2019</v>
      </c>
      <c r="D21" s="307">
        <v>2020</v>
      </c>
      <c r="E21" s="307">
        <v>2021</v>
      </c>
      <c r="F21" s="307">
        <v>2022</v>
      </c>
      <c r="G21" s="307" t="s">
        <v>393</v>
      </c>
      <c r="H21" s="307" t="s">
        <v>394</v>
      </c>
      <c r="I21" s="26"/>
      <c r="J21" s="307">
        <v>2018</v>
      </c>
      <c r="K21" s="307">
        <v>2019</v>
      </c>
      <c r="L21" s="307">
        <v>2020</v>
      </c>
      <c r="M21" s="307">
        <v>2021</v>
      </c>
      <c r="N21" s="307">
        <v>2022</v>
      </c>
      <c r="O21" s="307" t="s">
        <v>393</v>
      </c>
      <c r="P21" s="309" t="s">
        <v>394</v>
      </c>
      <c r="Z21" s="230"/>
    </row>
    <row r="22" spans="1:48" x14ac:dyDescent="0.25">
      <c r="A22" s="329"/>
      <c r="B22" s="308"/>
      <c r="C22" s="308"/>
      <c r="D22" s="308"/>
      <c r="E22" s="308"/>
      <c r="F22" s="308"/>
      <c r="G22" s="308"/>
      <c r="H22" s="308"/>
      <c r="I22" s="46"/>
      <c r="J22" s="308"/>
      <c r="K22" s="308"/>
      <c r="L22" s="308"/>
      <c r="M22" s="308"/>
      <c r="N22" s="308"/>
      <c r="O22" s="308"/>
      <c r="P22" s="310"/>
      <c r="Z22" s="230"/>
    </row>
    <row r="23" spans="1:48" x14ac:dyDescent="0.25">
      <c r="A23" s="66" t="s">
        <v>91</v>
      </c>
      <c r="B23" s="169">
        <v>226080</v>
      </c>
      <c r="C23" s="169">
        <v>229289.39400000003</v>
      </c>
      <c r="D23" s="169">
        <v>227905.59599999999</v>
      </c>
      <c r="E23" s="169">
        <v>244920</v>
      </c>
      <c r="F23" s="169">
        <v>274745.60399999999</v>
      </c>
      <c r="G23" s="169">
        <v>282600</v>
      </c>
      <c r="H23" s="169">
        <v>604060.32600000012</v>
      </c>
      <c r="I23" s="169"/>
      <c r="J23" s="169">
        <v>226080</v>
      </c>
      <c r="K23" s="169">
        <v>230644.932</v>
      </c>
      <c r="L23" s="169">
        <v>230134.36800000002</v>
      </c>
      <c r="M23" s="169">
        <v>244920</v>
      </c>
      <c r="N23" s="169">
        <v>274995.23400000005</v>
      </c>
      <c r="O23" s="169">
        <v>282600</v>
      </c>
      <c r="P23" s="179">
        <v>621720</v>
      </c>
      <c r="Z23" s="230"/>
    </row>
    <row r="24" spans="1:48" x14ac:dyDescent="0.25">
      <c r="A24" s="68" t="s">
        <v>209</v>
      </c>
      <c r="B24" s="69">
        <v>410422.86499999999</v>
      </c>
      <c r="C24" s="69">
        <v>485871.75</v>
      </c>
      <c r="D24" s="69">
        <v>629635.65</v>
      </c>
      <c r="E24" s="69">
        <v>538777.72499999998</v>
      </c>
      <c r="F24" s="69">
        <v>584428.28</v>
      </c>
      <c r="G24" s="69">
        <v>746043.91500000004</v>
      </c>
      <c r="H24" s="69">
        <v>996251.13</v>
      </c>
      <c r="I24" s="169"/>
      <c r="J24" s="69">
        <v>488324.54</v>
      </c>
      <c r="K24" s="69">
        <v>583253.12</v>
      </c>
      <c r="L24" s="69">
        <v>720943.71</v>
      </c>
      <c r="M24" s="69">
        <v>693802.81499999994</v>
      </c>
      <c r="N24" s="69">
        <v>765637.03</v>
      </c>
      <c r="O24" s="69">
        <v>838320.14</v>
      </c>
      <c r="P24" s="70">
        <v>977680</v>
      </c>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row>
    <row r="25" spans="1:48" x14ac:dyDescent="0.25">
      <c r="A25" s="66" t="s">
        <v>92</v>
      </c>
      <c r="B25" s="169">
        <v>228196</v>
      </c>
      <c r="C25" s="169">
        <v>238997</v>
      </c>
      <c r="D25" s="169">
        <v>336720</v>
      </c>
      <c r="E25" s="169">
        <v>375969</v>
      </c>
      <c r="F25" s="169">
        <v>370611</v>
      </c>
      <c r="G25" s="169">
        <v>386464</v>
      </c>
      <c r="H25" s="169">
        <v>91766</v>
      </c>
      <c r="I25" s="169"/>
      <c r="J25" s="169">
        <v>0</v>
      </c>
      <c r="K25" s="169">
        <v>0</v>
      </c>
      <c r="L25" s="169">
        <v>0</v>
      </c>
      <c r="M25" s="169">
        <v>0</v>
      </c>
      <c r="N25" s="169">
        <v>0</v>
      </c>
      <c r="O25" s="169">
        <v>0</v>
      </c>
      <c r="P25" s="179">
        <v>0</v>
      </c>
      <c r="Z25" s="230"/>
    </row>
    <row r="26" spans="1:48" x14ac:dyDescent="0.25">
      <c r="A26" s="68" t="s">
        <v>93</v>
      </c>
      <c r="B26" s="69">
        <v>552889.07299999997</v>
      </c>
      <c r="C26" s="69">
        <v>509965.16499999998</v>
      </c>
      <c r="D26" s="69">
        <v>570350.04799999995</v>
      </c>
      <c r="E26" s="69">
        <v>955354.35499999998</v>
      </c>
      <c r="F26" s="69">
        <v>1339532.287</v>
      </c>
      <c r="G26" s="69">
        <v>764011.15500000003</v>
      </c>
      <c r="H26" s="69">
        <v>845813</v>
      </c>
      <c r="I26" s="169"/>
      <c r="J26" s="69">
        <v>210122.34100000001</v>
      </c>
      <c r="K26" s="69">
        <v>213575.65700000001</v>
      </c>
      <c r="L26" s="69">
        <v>214929.70199999999</v>
      </c>
      <c r="M26" s="69">
        <v>335651.86599999998</v>
      </c>
      <c r="N26" s="69">
        <v>570719.07200000004</v>
      </c>
      <c r="O26" s="69">
        <v>292299.864</v>
      </c>
      <c r="P26" s="70">
        <v>606450</v>
      </c>
      <c r="Z26" s="230"/>
    </row>
    <row r="27" spans="1:48" x14ac:dyDescent="0.25">
      <c r="A27" s="66" t="s">
        <v>94</v>
      </c>
      <c r="B27" s="169">
        <v>545805.73937299999</v>
      </c>
      <c r="C27" s="169">
        <v>587171.84076000005</v>
      </c>
      <c r="D27" s="169">
        <v>694049.34865199996</v>
      </c>
      <c r="E27" s="169">
        <v>830839.46900000004</v>
      </c>
      <c r="F27" s="169">
        <v>812988.44799999997</v>
      </c>
      <c r="G27" s="169">
        <v>705652.83500000008</v>
      </c>
      <c r="H27" s="169">
        <v>1208888.145</v>
      </c>
      <c r="I27" s="169"/>
      <c r="J27" s="169">
        <v>407823.31466200005</v>
      </c>
      <c r="K27" s="169">
        <v>409836.17883500003</v>
      </c>
      <c r="L27" s="169">
        <v>434447.25456199999</v>
      </c>
      <c r="M27" s="169">
        <v>496582.18800000002</v>
      </c>
      <c r="N27" s="169">
        <v>603924.39800000004</v>
      </c>
      <c r="O27" s="169">
        <v>581716.28940999997</v>
      </c>
      <c r="P27" s="179">
        <v>708904.65</v>
      </c>
      <c r="Z27" s="230"/>
    </row>
    <row r="28" spans="1:48" x14ac:dyDescent="0.25">
      <c r="A28" s="68" t="s">
        <v>277</v>
      </c>
      <c r="B28" s="69">
        <v>875198.62900000007</v>
      </c>
      <c r="C28" s="69">
        <v>1082798.7960000001</v>
      </c>
      <c r="D28" s="69">
        <v>1057783.527</v>
      </c>
      <c r="E28" s="69">
        <v>1332423.977</v>
      </c>
      <c r="F28" s="69">
        <v>1294868.6299999999</v>
      </c>
      <c r="G28" s="69">
        <v>1567959.794</v>
      </c>
      <c r="H28" s="69">
        <v>764660.91800000006</v>
      </c>
      <c r="I28" s="169"/>
      <c r="J28" s="69">
        <v>882709.82400000002</v>
      </c>
      <c r="K28" s="69">
        <v>1086415.7629999998</v>
      </c>
      <c r="L28" s="69">
        <v>1046570.632</v>
      </c>
      <c r="M28" s="69">
        <v>1304868.8389999999</v>
      </c>
      <c r="N28" s="69">
        <v>1295860.1639999999</v>
      </c>
      <c r="O28" s="69">
        <v>1520763.7049999998</v>
      </c>
      <c r="P28" s="70">
        <v>932730.22499999986</v>
      </c>
      <c r="Z28" s="230"/>
    </row>
    <row r="29" spans="1:48" x14ac:dyDescent="0.25">
      <c r="A29" s="81" t="s">
        <v>111</v>
      </c>
      <c r="B29" s="82">
        <v>2838592.3063730001</v>
      </c>
      <c r="C29" s="82">
        <v>3134093.9457600005</v>
      </c>
      <c r="D29" s="82">
        <v>3516444.1696520001</v>
      </c>
      <c r="E29" s="82">
        <v>4278284.5260000005</v>
      </c>
      <c r="F29" s="82">
        <v>4677174.2489999998</v>
      </c>
      <c r="G29" s="82">
        <v>4452731.699</v>
      </c>
      <c r="H29" s="82">
        <v>4511439.5190000003</v>
      </c>
      <c r="I29" s="82"/>
      <c r="J29" s="82">
        <v>2215060.0196620002</v>
      </c>
      <c r="K29" s="82">
        <v>2523725.650835</v>
      </c>
      <c r="L29" s="82">
        <v>2647025.6665620003</v>
      </c>
      <c r="M29" s="82">
        <v>3075825.7079999996</v>
      </c>
      <c r="N29" s="82">
        <v>3511135.898</v>
      </c>
      <c r="O29" s="82">
        <v>3515699.99841</v>
      </c>
      <c r="P29" s="87">
        <v>3847484.875</v>
      </c>
      <c r="R29" s="293"/>
      <c r="S29" s="293"/>
      <c r="T29" s="293"/>
      <c r="U29" s="293"/>
      <c r="V29" s="293"/>
      <c r="W29" s="293"/>
      <c r="X29" s="293"/>
      <c r="Y29" s="293"/>
      <c r="Z29" s="293"/>
      <c r="AA29" s="293"/>
      <c r="AB29" s="293"/>
      <c r="AC29" s="293"/>
      <c r="AD29" s="293"/>
      <c r="AE29" s="293"/>
      <c r="AF29" s="293"/>
    </row>
    <row r="30" spans="1:48" ht="12" customHeight="1" x14ac:dyDescent="0.25">
      <c r="B30" s="270"/>
      <c r="C30" s="270"/>
      <c r="D30" s="270"/>
      <c r="E30" s="270"/>
      <c r="F30" s="270"/>
      <c r="G30" s="270"/>
      <c r="H30" s="270"/>
      <c r="J30" s="270"/>
      <c r="K30" s="270"/>
      <c r="L30" s="270"/>
      <c r="M30" s="270"/>
      <c r="N30" s="270"/>
      <c r="O30" s="270"/>
      <c r="P30" s="270"/>
      <c r="Z30" s="230"/>
    </row>
    <row r="31" spans="1:48" x14ac:dyDescent="0.25">
      <c r="A31" s="183" t="s">
        <v>81</v>
      </c>
      <c r="B31" s="188"/>
      <c r="C31" s="188"/>
      <c r="D31" s="188"/>
      <c r="E31" s="188"/>
      <c r="F31" s="188"/>
      <c r="G31" s="188"/>
      <c r="H31" s="188"/>
      <c r="I31" s="188"/>
      <c r="J31" s="188"/>
      <c r="K31" s="188"/>
      <c r="L31" s="188"/>
      <c r="M31" s="188"/>
      <c r="N31" s="188"/>
      <c r="O31" s="188"/>
      <c r="P31" s="189"/>
      <c r="Z31" s="230"/>
    </row>
    <row r="32" spans="1:48" x14ac:dyDescent="0.25">
      <c r="A32" s="186" t="s">
        <v>337</v>
      </c>
      <c r="P32" s="190"/>
      <c r="Z32" s="230"/>
    </row>
    <row r="33" spans="1:48" x14ac:dyDescent="0.25">
      <c r="A33" s="186" t="s">
        <v>392</v>
      </c>
      <c r="P33" s="190"/>
      <c r="Z33" s="230"/>
    </row>
    <row r="34" spans="1:48" x14ac:dyDescent="0.25">
      <c r="A34" s="86" t="s">
        <v>427</v>
      </c>
      <c r="P34" s="190"/>
      <c r="Z34" s="230"/>
    </row>
    <row r="35" spans="1:48" x14ac:dyDescent="0.25">
      <c r="A35" s="86" t="s">
        <v>428</v>
      </c>
      <c r="P35" s="190"/>
      <c r="Z35" s="230"/>
    </row>
    <row r="36" spans="1:48" x14ac:dyDescent="0.25">
      <c r="A36" s="171" t="s">
        <v>429</v>
      </c>
      <c r="B36" s="178"/>
      <c r="C36" s="178"/>
      <c r="D36" s="178"/>
      <c r="E36" s="178"/>
      <c r="F36" s="178"/>
      <c r="G36" s="178"/>
      <c r="H36" s="178"/>
      <c r="I36" s="178"/>
      <c r="J36" s="178"/>
      <c r="K36" s="178"/>
      <c r="L36" s="178"/>
      <c r="M36" s="178"/>
      <c r="N36" s="178"/>
      <c r="O36" s="178"/>
      <c r="P36" s="177"/>
      <c r="Z36" s="230"/>
    </row>
    <row r="37" spans="1:48" x14ac:dyDescent="0.25">
      <c r="Z37" s="230"/>
    </row>
    <row r="38" spans="1:48" x14ac:dyDescent="0.25">
      <c r="Z38" s="230"/>
    </row>
    <row r="39" spans="1:48" x14ac:dyDescent="0.25">
      <c r="Z39" s="230"/>
    </row>
    <row r="40" spans="1:48" x14ac:dyDescent="0.25">
      <c r="Z40" s="230"/>
    </row>
    <row r="41" spans="1:48" x14ac:dyDescent="0.25">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row>
    <row r="42" spans="1:48" x14ac:dyDescent="0.25">
      <c r="Z42" s="230"/>
    </row>
    <row r="43" spans="1:48" x14ac:dyDescent="0.25">
      <c r="Z43" s="230"/>
    </row>
    <row r="44" spans="1:48" x14ac:dyDescent="0.25">
      <c r="Z44" s="230"/>
    </row>
    <row r="45" spans="1:48" x14ac:dyDescent="0.25">
      <c r="Z45" s="230"/>
    </row>
    <row r="46" spans="1:48" x14ac:dyDescent="0.25">
      <c r="Z46" s="230"/>
    </row>
    <row r="47" spans="1:48" x14ac:dyDescent="0.25">
      <c r="Z47" s="230"/>
    </row>
    <row r="48" spans="1:48" x14ac:dyDescent="0.25">
      <c r="Z48" s="230"/>
    </row>
    <row r="49" spans="26:48" x14ac:dyDescent="0.25">
      <c r="Z49" s="230"/>
    </row>
    <row r="50" spans="26:48" x14ac:dyDescent="0.25">
      <c r="Z50" s="230"/>
    </row>
    <row r="51" spans="26:48" x14ac:dyDescent="0.25">
      <c r="Z51" s="230"/>
    </row>
    <row r="52" spans="26:48" x14ac:dyDescent="0.25">
      <c r="Z52" s="230"/>
    </row>
    <row r="53" spans="26:48" x14ac:dyDescent="0.25">
      <c r="Z53" s="230"/>
    </row>
    <row r="54" spans="26:48" x14ac:dyDescent="0.25">
      <c r="Z54" s="230"/>
    </row>
    <row r="55" spans="26:48" x14ac:dyDescent="0.25">
      <c r="Z55" s="230"/>
    </row>
    <row r="56" spans="26:48" x14ac:dyDescent="0.25">
      <c r="Z56" s="230"/>
    </row>
    <row r="57" spans="26:48" x14ac:dyDescent="0.25">
      <c r="Z57" s="230"/>
    </row>
    <row r="58" spans="26:48" x14ac:dyDescent="0.25">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row>
    <row r="59" spans="26:48" x14ac:dyDescent="0.25">
      <c r="Z59" s="230"/>
    </row>
    <row r="60" spans="26:48" x14ac:dyDescent="0.25">
      <c r="Z60" s="230"/>
    </row>
    <row r="61" spans="26:48" x14ac:dyDescent="0.25">
      <c r="Z61" s="230"/>
    </row>
    <row r="62" spans="26:48" x14ac:dyDescent="0.25">
      <c r="Z62" s="230"/>
    </row>
    <row r="63" spans="26:48" x14ac:dyDescent="0.25">
      <c r="Z63" s="230"/>
    </row>
    <row r="64" spans="26:48" x14ac:dyDescent="0.25">
      <c r="Z64" s="230"/>
    </row>
    <row r="65" spans="26:48" x14ac:dyDescent="0.25">
      <c r="Z65" s="230"/>
    </row>
    <row r="66" spans="26:48" x14ac:dyDescent="0.25">
      <c r="Z66" s="230"/>
    </row>
    <row r="67" spans="26:48" x14ac:dyDescent="0.25">
      <c r="Z67" s="230"/>
    </row>
    <row r="68" spans="26:48" x14ac:dyDescent="0.25">
      <c r="Z68" s="230"/>
    </row>
    <row r="69" spans="26:48" x14ac:dyDescent="0.25">
      <c r="Z69" s="230"/>
    </row>
    <row r="70" spans="26:48" x14ac:dyDescent="0.25">
      <c r="Z70" s="230"/>
    </row>
    <row r="71" spans="26:48" x14ac:dyDescent="0.25">
      <c r="Z71" s="230"/>
    </row>
    <row r="72" spans="26:48" x14ac:dyDescent="0.25">
      <c r="Z72" s="230"/>
    </row>
    <row r="73" spans="26:48" x14ac:dyDescent="0.25">
      <c r="Z73" s="230"/>
    </row>
    <row r="74" spans="26:48" x14ac:dyDescent="0.25">
      <c r="Z74" s="230"/>
    </row>
    <row r="75" spans="26:48" x14ac:dyDescent="0.25">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row>
    <row r="76" spans="26:48" x14ac:dyDescent="0.25">
      <c r="Z76" s="230"/>
    </row>
    <row r="77" spans="26:48" x14ac:dyDescent="0.25">
      <c r="Z77" s="230"/>
    </row>
    <row r="78" spans="26:48" x14ac:dyDescent="0.25">
      <c r="Z78" s="230"/>
    </row>
    <row r="79" spans="26:48" x14ac:dyDescent="0.25">
      <c r="Z79" s="230"/>
    </row>
    <row r="80" spans="26:48" x14ac:dyDescent="0.25">
      <c r="Z80" s="230"/>
    </row>
    <row r="81" spans="26:48" x14ac:dyDescent="0.25">
      <c r="Z81" s="230"/>
    </row>
    <row r="82" spans="26:48" x14ac:dyDescent="0.25">
      <c r="Z82" s="230"/>
    </row>
    <row r="83" spans="26:48" x14ac:dyDescent="0.25">
      <c r="Z83" s="230"/>
    </row>
    <row r="84" spans="26:48" x14ac:dyDescent="0.25">
      <c r="Z84" s="230"/>
    </row>
    <row r="85" spans="26:48" x14ac:dyDescent="0.25">
      <c r="Z85" s="230"/>
    </row>
    <row r="86" spans="26:48" x14ac:dyDescent="0.25">
      <c r="Z86" s="230"/>
    </row>
    <row r="87" spans="26:48" x14ac:dyDescent="0.25">
      <c r="Z87" s="230"/>
    </row>
    <row r="88" spans="26:48" x14ac:dyDescent="0.25">
      <c r="Z88" s="230"/>
    </row>
    <row r="89" spans="26:48" x14ac:dyDescent="0.25">
      <c r="Z89" s="230"/>
    </row>
    <row r="90" spans="26:48" x14ac:dyDescent="0.25">
      <c r="Z90" s="230"/>
    </row>
    <row r="91" spans="26:48" x14ac:dyDescent="0.25">
      <c r="Z91" s="230"/>
    </row>
    <row r="92" spans="26:48" x14ac:dyDescent="0.25">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row>
    <row r="93" spans="26:48" x14ac:dyDescent="0.25">
      <c r="Z93" s="230"/>
    </row>
    <row r="94" spans="26:48" x14ac:dyDescent="0.25">
      <c r="Z94" s="230"/>
    </row>
    <row r="95" spans="26:48" x14ac:dyDescent="0.25">
      <c r="Z95" s="230"/>
    </row>
    <row r="96" spans="26:48" x14ac:dyDescent="0.25">
      <c r="Z96" s="230"/>
    </row>
    <row r="97" spans="26:48" x14ac:dyDescent="0.25">
      <c r="Z97" s="255"/>
    </row>
    <row r="98" spans="26:48" x14ac:dyDescent="0.25">
      <c r="Z98" s="255"/>
    </row>
    <row r="99" spans="26:48" x14ac:dyDescent="0.25">
      <c r="Z99" s="255"/>
    </row>
    <row r="100" spans="26:48" x14ac:dyDescent="0.25">
      <c r="Z100" s="230"/>
    </row>
    <row r="101" spans="26:48" x14ac:dyDescent="0.25">
      <c r="Z101" s="230"/>
    </row>
    <row r="102" spans="26:48" x14ac:dyDescent="0.25">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row>
  </sheetData>
  <mergeCells count="38">
    <mergeCell ref="A3:P4"/>
    <mergeCell ref="A1:P2"/>
    <mergeCell ref="N10:N11"/>
    <mergeCell ref="B10:B11"/>
    <mergeCell ref="K10:K11"/>
    <mergeCell ref="L10:L11"/>
    <mergeCell ref="A5:J5"/>
    <mergeCell ref="M10:M11"/>
    <mergeCell ref="A8:D8"/>
    <mergeCell ref="A9:A11"/>
    <mergeCell ref="B9:H9"/>
    <mergeCell ref="J9:P9"/>
    <mergeCell ref="O10:O11"/>
    <mergeCell ref="P10:P11"/>
    <mergeCell ref="D21:D22"/>
    <mergeCell ref="B21:B22"/>
    <mergeCell ref="F21:F22"/>
    <mergeCell ref="E10:E11"/>
    <mergeCell ref="C10:C11"/>
    <mergeCell ref="C21:C22"/>
    <mergeCell ref="B20:H20"/>
    <mergeCell ref="H10:H11"/>
    <mergeCell ref="J20:P20"/>
    <mergeCell ref="A20:A22"/>
    <mergeCell ref="L21:L22"/>
    <mergeCell ref="M21:M22"/>
    <mergeCell ref="D10:D11"/>
    <mergeCell ref="E21:E22"/>
    <mergeCell ref="F10:F11"/>
    <mergeCell ref="J21:J22"/>
    <mergeCell ref="K21:K22"/>
    <mergeCell ref="N21:N22"/>
    <mergeCell ref="J10:J11"/>
    <mergeCell ref="G10:G11"/>
    <mergeCell ref="H21:H22"/>
    <mergeCell ref="O21:O22"/>
    <mergeCell ref="P21:P22"/>
    <mergeCell ref="G21:G22"/>
  </mergeCells>
  <conditionalFormatting sqref="R18:AF18 R29:AF29">
    <cfRule type="cellIs" dxfId="45" priority="1" operator="notEqual">
      <formula>0</formula>
    </cfRule>
  </conditionalFormatting>
  <conditionalFormatting sqref="Z24:AV24">
    <cfRule type="cellIs" dxfId="44" priority="5" operator="notEqual">
      <formula>0</formula>
    </cfRule>
  </conditionalFormatting>
  <conditionalFormatting sqref="Z41:AV41">
    <cfRule type="cellIs" dxfId="43" priority="4" operator="notEqual">
      <formula>0</formula>
    </cfRule>
  </conditionalFormatting>
  <conditionalFormatting sqref="Z58:AV58 Z75:AV75 Z92:AV92">
    <cfRule type="cellIs" dxfId="42" priority="3" operator="notEqual">
      <formula>0</formula>
    </cfRule>
  </conditionalFormatting>
  <conditionalFormatting sqref="Z102:AV102">
    <cfRule type="cellIs" dxfId="41" priority="2" operator="notEqual">
      <formula>0</formula>
    </cfRule>
  </conditionalFormatting>
  <hyperlinks>
    <hyperlink ref="R3" location="Índice!A1" display="Índice" xr:uid="{F10C7E19-106D-415D-9E68-94461D8DFDC6}"/>
  </hyperlinks>
  <pageMargins left="0.7" right="0.7" top="0.75" bottom="0.75" header="0.3" footer="0.3"/>
  <pageSetup orientation="portrait" horizontalDpi="4294967294" verticalDpi="4294967294"/>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DE707-8699-4BCF-A42E-934813AFAD36}">
  <sheetPr codeName="Hoja15"/>
  <dimension ref="A1:AF36"/>
  <sheetViews>
    <sheetView zoomScaleNormal="100" workbookViewId="0">
      <selection sqref="A1:P2"/>
    </sheetView>
  </sheetViews>
  <sheetFormatPr baseColWidth="10" defaultColWidth="11.42578125" defaultRowHeight="15" x14ac:dyDescent="0.25"/>
  <cols>
    <col min="1" max="1" width="27.7109375" style="1" customWidth="1"/>
    <col min="2" max="2" width="11" style="1" bestFit="1" customWidth="1"/>
    <col min="3" max="5" width="11.7109375" style="1" bestFit="1" customWidth="1"/>
    <col min="6" max="6" width="11.42578125" style="1" bestFit="1" customWidth="1"/>
    <col min="7" max="8" width="11.42578125" style="1" customWidth="1"/>
    <col min="9" max="9" width="1" style="1" customWidth="1"/>
    <col min="10"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2.5" customHeight="1" x14ac:dyDescent="0.25">
      <c r="A2" s="299"/>
      <c r="B2" s="299"/>
      <c r="C2" s="299"/>
      <c r="D2" s="299"/>
      <c r="E2" s="299"/>
      <c r="F2" s="299"/>
      <c r="G2" s="299"/>
      <c r="H2" s="299"/>
      <c r="I2" s="299"/>
      <c r="J2" s="299"/>
      <c r="K2" s="299"/>
      <c r="L2" s="299"/>
      <c r="M2" s="299"/>
      <c r="N2" s="299"/>
      <c r="O2" s="299"/>
      <c r="P2" s="299"/>
    </row>
    <row r="3" spans="1:18" ht="14.1"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ht="15" customHeight="1" x14ac:dyDescent="0.25">
      <c r="A5" s="330" t="s">
        <v>381</v>
      </c>
      <c r="B5" s="330"/>
      <c r="C5" s="330"/>
      <c r="D5" s="330"/>
      <c r="E5" s="330"/>
      <c r="F5" s="330"/>
      <c r="G5" s="330"/>
      <c r="H5" s="330"/>
      <c r="I5" s="330"/>
      <c r="J5" s="330"/>
      <c r="K5" s="210"/>
      <c r="L5" s="210"/>
      <c r="M5" s="210"/>
      <c r="N5" s="210"/>
      <c r="O5" s="210"/>
      <c r="P5" s="210"/>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315"/>
      <c r="B8" s="315"/>
      <c r="C8" s="315"/>
      <c r="D8" s="315"/>
      <c r="N8" s="268"/>
      <c r="O8" s="268"/>
      <c r="P8" s="268"/>
    </row>
    <row r="9" spans="1:18" x14ac:dyDescent="0.25">
      <c r="A9" s="327" t="s">
        <v>89</v>
      </c>
      <c r="B9" s="318" t="s">
        <v>348</v>
      </c>
      <c r="C9" s="318"/>
      <c r="D9" s="318"/>
      <c r="E9" s="318"/>
      <c r="F9" s="318"/>
      <c r="G9" s="318"/>
      <c r="H9" s="318"/>
      <c r="I9" s="216"/>
      <c r="J9" s="318" t="s">
        <v>349</v>
      </c>
      <c r="K9" s="318"/>
      <c r="L9" s="318"/>
      <c r="M9" s="318"/>
      <c r="N9" s="318"/>
      <c r="O9" s="318"/>
      <c r="P9" s="319"/>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9"/>
      <c r="B11" s="308"/>
      <c r="C11" s="308"/>
      <c r="D11" s="308"/>
      <c r="E11" s="308"/>
      <c r="F11" s="308"/>
      <c r="G11" s="308"/>
      <c r="H11" s="308"/>
      <c r="I11" s="46"/>
      <c r="J11" s="308"/>
      <c r="K11" s="308"/>
      <c r="L11" s="308"/>
      <c r="M11" s="308"/>
      <c r="N11" s="316"/>
      <c r="O11" s="308"/>
      <c r="P11" s="310"/>
    </row>
    <row r="12" spans="1:18" x14ac:dyDescent="0.25">
      <c r="A12" s="66" t="s">
        <v>91</v>
      </c>
      <c r="B12" s="169">
        <v>312877.76400000002</v>
      </c>
      <c r="C12" s="169">
        <v>309182.29800000001</v>
      </c>
      <c r="D12" s="169">
        <v>312306.91200000001</v>
      </c>
      <c r="E12" s="169">
        <v>333171.27</v>
      </c>
      <c r="F12" s="169">
        <v>354906.978</v>
      </c>
      <c r="G12" s="169">
        <v>419016</v>
      </c>
      <c r="H12" s="169">
        <v>487798.68600000005</v>
      </c>
      <c r="I12" s="169"/>
      <c r="J12" s="169">
        <v>316480.91399999999</v>
      </c>
      <c r="K12" s="169">
        <v>311428.02600000001</v>
      </c>
      <c r="L12" s="169">
        <v>303464.35800000001</v>
      </c>
      <c r="M12" s="169">
        <v>331689.50400000002</v>
      </c>
      <c r="N12" s="80">
        <v>346057.83</v>
      </c>
      <c r="O12" s="169">
        <v>413402.35200000001</v>
      </c>
      <c r="P12" s="179">
        <v>471034.85399999999</v>
      </c>
    </row>
    <row r="13" spans="1:18" x14ac:dyDescent="0.25">
      <c r="A13" s="68" t="s">
        <v>209</v>
      </c>
      <c r="B13" s="69">
        <v>654367.58499999996</v>
      </c>
      <c r="C13" s="69">
        <v>658421.55000000005</v>
      </c>
      <c r="D13" s="69">
        <v>805752.72</v>
      </c>
      <c r="E13" s="69">
        <v>732391.21</v>
      </c>
      <c r="F13" s="69">
        <v>728954.90500000003</v>
      </c>
      <c r="G13" s="69">
        <v>1019319</v>
      </c>
      <c r="H13" s="69">
        <v>942551.7</v>
      </c>
      <c r="I13" s="169"/>
      <c r="J13" s="69">
        <v>630691.505</v>
      </c>
      <c r="K13" s="69">
        <v>635101.39</v>
      </c>
      <c r="L13" s="69">
        <v>738023.19</v>
      </c>
      <c r="M13" s="69">
        <v>685062.245</v>
      </c>
      <c r="N13" s="69">
        <v>651609.36499999999</v>
      </c>
      <c r="O13" s="69">
        <v>945111.25</v>
      </c>
      <c r="P13" s="70">
        <v>910760.59499999997</v>
      </c>
    </row>
    <row r="14" spans="1:18" x14ac:dyDescent="0.25">
      <c r="A14" s="66" t="s">
        <v>92</v>
      </c>
      <c r="B14" s="169">
        <v>50180</v>
      </c>
      <c r="C14" s="169">
        <v>56055</v>
      </c>
      <c r="D14" s="169">
        <v>51710</v>
      </c>
      <c r="E14" s="169">
        <v>57009</v>
      </c>
      <c r="F14" s="169">
        <v>49152</v>
      </c>
      <c r="G14" s="169">
        <v>45442</v>
      </c>
      <c r="H14" s="169">
        <v>48420</v>
      </c>
      <c r="I14" s="169"/>
      <c r="J14" s="169">
        <v>0</v>
      </c>
      <c r="K14" s="169">
        <v>0</v>
      </c>
      <c r="L14" s="169">
        <v>0</v>
      </c>
      <c r="M14" s="169">
        <v>0</v>
      </c>
      <c r="N14" s="169">
        <v>0</v>
      </c>
      <c r="O14" s="169">
        <v>0</v>
      </c>
      <c r="P14" s="179">
        <v>0</v>
      </c>
    </row>
    <row r="15" spans="1:18" x14ac:dyDescent="0.25">
      <c r="A15" s="68" t="s">
        <v>93</v>
      </c>
      <c r="B15" s="69">
        <v>932561.28300000005</v>
      </c>
      <c r="C15" s="69">
        <v>1141873.567</v>
      </c>
      <c r="D15" s="69">
        <v>1153833.9029999999</v>
      </c>
      <c r="E15" s="69">
        <v>1401140.9609999999</v>
      </c>
      <c r="F15" s="69">
        <v>2512374.8160000001</v>
      </c>
      <c r="G15" s="69">
        <v>2296841</v>
      </c>
      <c r="H15" s="69">
        <v>1727882.4639999999</v>
      </c>
      <c r="I15" s="169"/>
      <c r="J15" s="69">
        <v>828596.90800000005</v>
      </c>
      <c r="K15" s="69">
        <v>1038311.589</v>
      </c>
      <c r="L15" s="69">
        <v>1032729.347</v>
      </c>
      <c r="M15" s="69">
        <v>1260325.639</v>
      </c>
      <c r="N15" s="69">
        <v>2295981.3360000001</v>
      </c>
      <c r="O15" s="69">
        <v>2113000.3330000001</v>
      </c>
      <c r="P15" s="70">
        <v>1587589.1869999999</v>
      </c>
    </row>
    <row r="16" spans="1:18" x14ac:dyDescent="0.25">
      <c r="A16" s="66" t="s">
        <v>94</v>
      </c>
      <c r="B16" s="169">
        <v>934704.88529000001</v>
      </c>
      <c r="C16" s="169">
        <v>916497.13127900008</v>
      </c>
      <c r="D16" s="169">
        <v>939613.51475099998</v>
      </c>
      <c r="E16" s="169">
        <v>1164334.6870000002</v>
      </c>
      <c r="F16" s="169">
        <v>1228019.5220000001</v>
      </c>
      <c r="G16" s="169">
        <v>1390093</v>
      </c>
      <c r="H16" s="169">
        <v>1377110.1969999999</v>
      </c>
      <c r="I16" s="169"/>
      <c r="J16" s="169">
        <v>799644.72726499999</v>
      </c>
      <c r="K16" s="169">
        <v>815880.08389599994</v>
      </c>
      <c r="L16" s="169">
        <v>836813.74060100003</v>
      </c>
      <c r="M16" s="169">
        <v>1044232.268</v>
      </c>
      <c r="N16" s="169">
        <v>1158563.1980000001</v>
      </c>
      <c r="O16" s="169">
        <v>1264162.9306140002</v>
      </c>
      <c r="P16" s="179">
        <v>1310010.0234359999</v>
      </c>
    </row>
    <row r="17" spans="1:32" x14ac:dyDescent="0.25">
      <c r="A17" s="68" t="s">
        <v>277</v>
      </c>
      <c r="B17" s="69">
        <v>752688.49399999995</v>
      </c>
      <c r="C17" s="69">
        <v>722129.98699999996</v>
      </c>
      <c r="D17" s="69">
        <v>753062.25300000003</v>
      </c>
      <c r="E17" s="69">
        <v>832178.18299999996</v>
      </c>
      <c r="F17" s="69">
        <v>849526.94</v>
      </c>
      <c r="G17" s="69">
        <v>830426.06900000002</v>
      </c>
      <c r="H17" s="69">
        <v>959195.06799999997</v>
      </c>
      <c r="I17" s="169"/>
      <c r="J17" s="69">
        <v>800378.75</v>
      </c>
      <c r="K17" s="69">
        <v>733200.1399999999</v>
      </c>
      <c r="L17" s="69">
        <v>800590.076</v>
      </c>
      <c r="M17" s="69">
        <v>879014.17699999991</v>
      </c>
      <c r="N17" s="69">
        <v>931282.10600000003</v>
      </c>
      <c r="O17" s="69">
        <v>925025.77199999988</v>
      </c>
      <c r="P17" s="70">
        <v>1063974.1809999999</v>
      </c>
    </row>
    <row r="18" spans="1:32" x14ac:dyDescent="0.25">
      <c r="A18" s="81" t="s">
        <v>111</v>
      </c>
      <c r="B18" s="82">
        <v>3637380.0112899998</v>
      </c>
      <c r="C18" s="82">
        <v>3804159.5332789999</v>
      </c>
      <c r="D18" s="82">
        <v>4016279.302751</v>
      </c>
      <c r="E18" s="82">
        <v>4520225.3109999998</v>
      </c>
      <c r="F18" s="82">
        <v>5722935.1610000003</v>
      </c>
      <c r="G18" s="82">
        <v>6001137.0690000001</v>
      </c>
      <c r="H18" s="82">
        <v>5542958.1149999993</v>
      </c>
      <c r="I18" s="82"/>
      <c r="J18" s="82">
        <v>3375792.8042649999</v>
      </c>
      <c r="K18" s="82">
        <v>3533921.2288959995</v>
      </c>
      <c r="L18" s="82">
        <v>3711620.7116009998</v>
      </c>
      <c r="M18" s="82">
        <v>4200323.8330000006</v>
      </c>
      <c r="N18" s="82">
        <v>5383493.835</v>
      </c>
      <c r="O18" s="82">
        <v>5660702.6376140006</v>
      </c>
      <c r="P18" s="87">
        <v>5343368.8404359994</v>
      </c>
      <c r="R18" s="293"/>
      <c r="S18" s="293"/>
      <c r="T18" s="293"/>
      <c r="U18" s="293"/>
      <c r="V18" s="293"/>
      <c r="W18" s="293"/>
      <c r="X18" s="293"/>
      <c r="Y18" s="293"/>
      <c r="Z18" s="293"/>
      <c r="AA18" s="293"/>
      <c r="AB18" s="293"/>
      <c r="AC18" s="293"/>
      <c r="AD18" s="293"/>
      <c r="AE18" s="293"/>
      <c r="AF18" s="293"/>
    </row>
    <row r="19" spans="1:32" x14ac:dyDescent="0.25">
      <c r="A19" s="71"/>
      <c r="B19" s="270"/>
      <c r="C19" s="270"/>
      <c r="D19" s="270"/>
      <c r="E19" s="270"/>
      <c r="F19" s="270"/>
      <c r="G19" s="270"/>
      <c r="H19" s="270"/>
      <c r="J19" s="270"/>
      <c r="K19" s="270"/>
      <c r="L19" s="270"/>
      <c r="M19" s="270"/>
      <c r="N19" s="270"/>
      <c r="O19" s="270"/>
      <c r="P19" s="270"/>
    </row>
    <row r="20" spans="1:32" x14ac:dyDescent="0.25">
      <c r="A20" s="327" t="s">
        <v>89</v>
      </c>
      <c r="B20" s="318" t="s">
        <v>350</v>
      </c>
      <c r="C20" s="318"/>
      <c r="D20" s="318"/>
      <c r="E20" s="318"/>
      <c r="F20" s="318"/>
      <c r="G20" s="318"/>
      <c r="H20" s="318"/>
      <c r="I20" s="216"/>
      <c r="J20" s="318" t="s">
        <v>351</v>
      </c>
      <c r="K20" s="318"/>
      <c r="L20" s="318"/>
      <c r="M20" s="318"/>
      <c r="N20" s="318"/>
      <c r="O20" s="318"/>
      <c r="P20" s="319"/>
    </row>
    <row r="21" spans="1:32" ht="14.1" customHeight="1" x14ac:dyDescent="0.25">
      <c r="A21" s="328"/>
      <c r="B21" s="307">
        <v>2018</v>
      </c>
      <c r="C21" s="307">
        <v>2019</v>
      </c>
      <c r="D21" s="307">
        <v>2020</v>
      </c>
      <c r="E21" s="307">
        <v>2021</v>
      </c>
      <c r="F21" s="307">
        <v>2022</v>
      </c>
      <c r="G21" s="307" t="s">
        <v>393</v>
      </c>
      <c r="H21" s="307" t="s">
        <v>394</v>
      </c>
      <c r="I21" s="26"/>
      <c r="J21" s="307">
        <v>2018</v>
      </c>
      <c r="K21" s="307">
        <v>2019</v>
      </c>
      <c r="L21" s="307">
        <v>2020</v>
      </c>
      <c r="M21" s="307">
        <v>2021</v>
      </c>
      <c r="N21" s="307">
        <v>2022</v>
      </c>
      <c r="O21" s="307" t="s">
        <v>393</v>
      </c>
      <c r="P21" s="309" t="s">
        <v>394</v>
      </c>
    </row>
    <row r="22" spans="1:32" x14ac:dyDescent="0.25">
      <c r="A22" s="329"/>
      <c r="B22" s="308"/>
      <c r="C22" s="308"/>
      <c r="D22" s="308"/>
      <c r="E22" s="308"/>
      <c r="F22" s="316"/>
      <c r="G22" s="308"/>
      <c r="H22" s="308"/>
      <c r="I22" s="46"/>
      <c r="J22" s="308"/>
      <c r="K22" s="308"/>
      <c r="L22" s="308"/>
      <c r="M22" s="308"/>
      <c r="N22" s="316"/>
      <c r="O22" s="308"/>
      <c r="P22" s="310"/>
    </row>
    <row r="23" spans="1:32" x14ac:dyDescent="0.25">
      <c r="A23" s="66" t="s">
        <v>91</v>
      </c>
      <c r="B23" s="169">
        <v>342949.23000000004</v>
      </c>
      <c r="C23" s="169">
        <v>316016.50800000003</v>
      </c>
      <c r="D23" s="169">
        <v>318938.59200000006</v>
      </c>
      <c r="E23" s="169">
        <v>345184.59600000002</v>
      </c>
      <c r="F23" s="80">
        <v>370286.07</v>
      </c>
      <c r="G23" s="169">
        <v>418040.76</v>
      </c>
      <c r="H23" s="169">
        <v>448914.81</v>
      </c>
      <c r="I23" s="169"/>
      <c r="J23" s="169">
        <v>396277.73400000005</v>
      </c>
      <c r="K23" s="169">
        <v>346940.48400000005</v>
      </c>
      <c r="L23" s="169">
        <v>327549.41399999999</v>
      </c>
      <c r="M23" s="169">
        <v>359826.10200000001</v>
      </c>
      <c r="N23" s="80">
        <v>397996.88400000002</v>
      </c>
      <c r="O23" s="169">
        <v>437447.84400000004</v>
      </c>
      <c r="P23" s="179">
        <v>440692.09200000006</v>
      </c>
    </row>
    <row r="24" spans="1:32" x14ac:dyDescent="0.25">
      <c r="A24" s="68" t="s">
        <v>209</v>
      </c>
      <c r="B24" s="69">
        <v>606945.26500000001</v>
      </c>
      <c r="C24" s="69">
        <v>626486.86</v>
      </c>
      <c r="D24" s="69">
        <v>794707.46</v>
      </c>
      <c r="E24" s="69">
        <v>658339.47</v>
      </c>
      <c r="F24" s="69">
        <v>866758.02500000002</v>
      </c>
      <c r="G24" s="69">
        <v>976663.14</v>
      </c>
      <c r="H24" s="69">
        <v>962063.44</v>
      </c>
      <c r="I24" s="169"/>
      <c r="J24" s="69">
        <v>629330.84</v>
      </c>
      <c r="K24" s="69">
        <v>614840.91500000004</v>
      </c>
      <c r="L24" s="69">
        <v>795493.09499999997</v>
      </c>
      <c r="M24" s="69">
        <v>684124.47499999998</v>
      </c>
      <c r="N24" s="69">
        <v>818518.23</v>
      </c>
      <c r="O24" s="69">
        <v>976488.75</v>
      </c>
      <c r="P24" s="70">
        <v>962500.59750000003</v>
      </c>
    </row>
    <row r="25" spans="1:32" x14ac:dyDescent="0.25">
      <c r="A25" s="66" t="s">
        <v>92</v>
      </c>
      <c r="B25" s="169">
        <v>49641</v>
      </c>
      <c r="C25" s="169">
        <v>50397</v>
      </c>
      <c r="D25" s="169">
        <v>45436</v>
      </c>
      <c r="E25" s="169">
        <v>47473</v>
      </c>
      <c r="F25" s="169">
        <v>42756</v>
      </c>
      <c r="G25" s="169">
        <v>45202</v>
      </c>
      <c r="H25" s="169">
        <v>45131</v>
      </c>
      <c r="I25" s="169"/>
      <c r="J25" s="169">
        <v>0</v>
      </c>
      <c r="K25" s="169">
        <v>0</v>
      </c>
      <c r="L25" s="169">
        <v>0</v>
      </c>
      <c r="M25" s="169">
        <v>0</v>
      </c>
      <c r="N25" s="169">
        <v>0</v>
      </c>
      <c r="O25" s="169">
        <v>0</v>
      </c>
      <c r="P25" s="179">
        <v>0</v>
      </c>
    </row>
    <row r="26" spans="1:32" x14ac:dyDescent="0.25">
      <c r="A26" s="68" t="s">
        <v>93</v>
      </c>
      <c r="B26" s="69">
        <v>1009609.626</v>
      </c>
      <c r="C26" s="69">
        <v>1060334.3570000001</v>
      </c>
      <c r="D26" s="69">
        <v>1130146.882</v>
      </c>
      <c r="E26" s="69">
        <v>1595619.645</v>
      </c>
      <c r="F26" s="69">
        <v>2393885.6340000001</v>
      </c>
      <c r="G26" s="69">
        <v>1656911.3629999999</v>
      </c>
      <c r="H26" s="69">
        <v>1601329.08</v>
      </c>
      <c r="I26" s="169"/>
      <c r="J26" s="69">
        <v>665282.38</v>
      </c>
      <c r="K26" s="69">
        <v>794911.23400000005</v>
      </c>
      <c r="L26" s="69">
        <v>765803.81499999994</v>
      </c>
      <c r="M26" s="69">
        <v>1055037.827</v>
      </c>
      <c r="N26" s="69">
        <v>1693352.4879999999</v>
      </c>
      <c r="O26" s="69">
        <v>1361354.8640000001</v>
      </c>
      <c r="P26" s="70">
        <v>1372426.8189999999</v>
      </c>
    </row>
    <row r="27" spans="1:32" x14ac:dyDescent="0.25">
      <c r="A27" s="66" t="s">
        <v>94</v>
      </c>
      <c r="B27" s="169">
        <v>882169.75973699999</v>
      </c>
      <c r="C27" s="169">
        <v>894695.96479400003</v>
      </c>
      <c r="D27" s="169">
        <v>944184.67946099991</v>
      </c>
      <c r="E27" s="169">
        <v>1196299.433</v>
      </c>
      <c r="F27" s="169">
        <v>1377643.4330000002</v>
      </c>
      <c r="G27" s="169">
        <v>1376372.824</v>
      </c>
      <c r="H27" s="169">
        <v>1592638.531</v>
      </c>
      <c r="I27" s="169"/>
      <c r="J27" s="169">
        <v>543164.6460810001</v>
      </c>
      <c r="K27" s="169">
        <v>738312.90479199996</v>
      </c>
      <c r="L27" s="169">
        <v>715436.26592500007</v>
      </c>
      <c r="M27" s="169">
        <v>905920.72100000002</v>
      </c>
      <c r="N27" s="169">
        <v>1134917.0649999999</v>
      </c>
      <c r="O27" s="169">
        <v>1177968.0733719999</v>
      </c>
      <c r="P27" s="179">
        <v>1322191.494501</v>
      </c>
    </row>
    <row r="28" spans="1:32" x14ac:dyDescent="0.25">
      <c r="A28" s="68" t="s">
        <v>277</v>
      </c>
      <c r="B28" s="69">
        <v>671305.23399999994</v>
      </c>
      <c r="C28" s="69">
        <v>735129.28200000001</v>
      </c>
      <c r="D28" s="69">
        <v>729626.897</v>
      </c>
      <c r="E28" s="69">
        <v>752781.91299999994</v>
      </c>
      <c r="F28" s="69">
        <v>747920.13699999999</v>
      </c>
      <c r="G28" s="69">
        <v>812988.53600000008</v>
      </c>
      <c r="H28" s="69">
        <v>736272.23800000001</v>
      </c>
      <c r="I28" s="169"/>
      <c r="J28" s="69">
        <v>677640.84</v>
      </c>
      <c r="K28" s="69">
        <v>694929.88500000001</v>
      </c>
      <c r="L28" s="69">
        <v>717662.61199999996</v>
      </c>
      <c r="M28" s="69">
        <v>722686.03200000001</v>
      </c>
      <c r="N28" s="69">
        <v>699568.43800000008</v>
      </c>
      <c r="O28" s="69">
        <v>755288.43599999999</v>
      </c>
      <c r="P28" s="70">
        <v>659542.43599999999</v>
      </c>
    </row>
    <row r="29" spans="1:32" x14ac:dyDescent="0.25">
      <c r="A29" s="81" t="s">
        <v>111</v>
      </c>
      <c r="B29" s="82">
        <v>3562620.1147370003</v>
      </c>
      <c r="C29" s="82">
        <v>3683059.9717940004</v>
      </c>
      <c r="D29" s="82">
        <v>3963040.5104610003</v>
      </c>
      <c r="E29" s="82">
        <v>4595698.057</v>
      </c>
      <c r="F29" s="82">
        <v>5799249.2990000006</v>
      </c>
      <c r="G29" s="82">
        <v>5286178.6229999997</v>
      </c>
      <c r="H29" s="82">
        <v>5386349.0989999995</v>
      </c>
      <c r="I29" s="82"/>
      <c r="J29" s="82">
        <v>2911696.4400809999</v>
      </c>
      <c r="K29" s="82">
        <v>3189935.4227919998</v>
      </c>
      <c r="L29" s="82">
        <v>3321945.2019250002</v>
      </c>
      <c r="M29" s="82">
        <v>3727595.1570000001</v>
      </c>
      <c r="N29" s="82">
        <v>4744353.1050000004</v>
      </c>
      <c r="O29" s="82">
        <v>4708547.9673720002</v>
      </c>
      <c r="P29" s="87">
        <v>4757353.4390009996</v>
      </c>
      <c r="R29" s="293"/>
      <c r="S29" s="293"/>
      <c r="T29" s="293"/>
      <c r="U29" s="293"/>
      <c r="V29" s="293"/>
      <c r="W29" s="293"/>
      <c r="X29" s="293"/>
      <c r="Y29" s="293"/>
      <c r="Z29" s="293"/>
      <c r="AA29" s="293"/>
      <c r="AB29" s="293"/>
      <c r="AC29" s="293"/>
      <c r="AD29" s="293"/>
      <c r="AE29" s="293"/>
      <c r="AF29" s="293"/>
    </row>
    <row r="30" spans="1:32" x14ac:dyDescent="0.25">
      <c r="A30" s="92"/>
      <c r="B30" s="270"/>
      <c r="C30" s="270"/>
      <c r="D30" s="270"/>
      <c r="E30" s="270"/>
      <c r="F30" s="270"/>
      <c r="G30" s="270"/>
      <c r="H30" s="270"/>
      <c r="J30" s="270"/>
      <c r="K30" s="270"/>
      <c r="L30" s="270"/>
      <c r="M30" s="270"/>
      <c r="N30" s="270"/>
      <c r="O30" s="270"/>
      <c r="P30" s="270"/>
    </row>
    <row r="31" spans="1:32" x14ac:dyDescent="0.25">
      <c r="A31" s="183" t="s">
        <v>81</v>
      </c>
      <c r="B31" s="188"/>
      <c r="C31" s="188"/>
      <c r="D31" s="188"/>
      <c r="E31" s="188"/>
      <c r="F31" s="188"/>
      <c r="G31" s="188"/>
      <c r="H31" s="188"/>
      <c r="I31" s="188"/>
      <c r="J31" s="188"/>
      <c r="K31" s="188"/>
      <c r="L31" s="188"/>
      <c r="M31" s="188"/>
      <c r="N31" s="188"/>
      <c r="O31" s="188"/>
      <c r="P31" s="189"/>
    </row>
    <row r="32" spans="1:32" x14ac:dyDescent="0.25">
      <c r="A32" s="186" t="s">
        <v>337</v>
      </c>
      <c r="P32" s="190"/>
    </row>
    <row r="33" spans="1:16" x14ac:dyDescent="0.25">
      <c r="A33" s="186" t="s">
        <v>392</v>
      </c>
      <c r="P33" s="190"/>
    </row>
    <row r="34" spans="1:16" x14ac:dyDescent="0.25">
      <c r="A34" s="86" t="s">
        <v>427</v>
      </c>
      <c r="P34" s="190"/>
    </row>
    <row r="35" spans="1:16" x14ac:dyDescent="0.25">
      <c r="A35" s="86" t="s">
        <v>428</v>
      </c>
      <c r="P35" s="190"/>
    </row>
    <row r="36" spans="1:16" x14ac:dyDescent="0.25">
      <c r="A36" s="171" t="s">
        <v>429</v>
      </c>
      <c r="B36" s="178"/>
      <c r="C36" s="178"/>
      <c r="D36" s="178"/>
      <c r="E36" s="178"/>
      <c r="F36" s="178"/>
      <c r="G36" s="178"/>
      <c r="H36" s="178"/>
      <c r="I36" s="178"/>
      <c r="J36" s="178"/>
      <c r="K36" s="178"/>
      <c r="L36" s="178"/>
      <c r="M36" s="178"/>
      <c r="N36" s="178"/>
      <c r="O36" s="178"/>
      <c r="P36" s="177"/>
    </row>
  </sheetData>
  <mergeCells count="38">
    <mergeCell ref="A1:P2"/>
    <mergeCell ref="A3:P4"/>
    <mergeCell ref="K21:K22"/>
    <mergeCell ref="L21:L22"/>
    <mergeCell ref="K10:K11"/>
    <mergeCell ref="L10:L11"/>
    <mergeCell ref="M21:M22"/>
    <mergeCell ref="A5:J5"/>
    <mergeCell ref="A8:D8"/>
    <mergeCell ref="M10:M11"/>
    <mergeCell ref="B10:B11"/>
    <mergeCell ref="J10:J11"/>
    <mergeCell ref="A20:A22"/>
    <mergeCell ref="F10:F11"/>
    <mergeCell ref="J9:P9"/>
    <mergeCell ref="O10:O11"/>
    <mergeCell ref="P10:P11"/>
    <mergeCell ref="J20:P20"/>
    <mergeCell ref="O21:O22"/>
    <mergeCell ref="P21:P22"/>
    <mergeCell ref="J21:J22"/>
    <mergeCell ref="N21:N22"/>
    <mergeCell ref="N10:N11"/>
    <mergeCell ref="C10:C11"/>
    <mergeCell ref="D10:D11"/>
    <mergeCell ref="B21:B22"/>
    <mergeCell ref="C21:C22"/>
    <mergeCell ref="A9:A11"/>
    <mergeCell ref="B9:H9"/>
    <mergeCell ref="G10:G11"/>
    <mergeCell ref="H10:H11"/>
    <mergeCell ref="B20:H20"/>
    <mergeCell ref="G21:G22"/>
    <mergeCell ref="H21:H22"/>
    <mergeCell ref="F21:F22"/>
    <mergeCell ref="E21:E22"/>
    <mergeCell ref="D21:D22"/>
    <mergeCell ref="E10:E11"/>
  </mergeCells>
  <conditionalFormatting sqref="R18:AF18 R29:AF29">
    <cfRule type="cellIs" dxfId="40" priority="1" operator="notEqual">
      <formula>0</formula>
    </cfRule>
  </conditionalFormatting>
  <hyperlinks>
    <hyperlink ref="R3" location="Índice!A1" display="Índice" xr:uid="{FCA08641-E078-411F-B7F2-AD6FF94EF99C}"/>
  </hyperlinks>
  <pageMargins left="0.7" right="0.7" top="0.75" bottom="0.75" header="0.3" footer="0.3"/>
  <pageSetup orientation="portrait" horizontalDpi="4294967294" verticalDpi="4294967294"/>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F0BB-2070-43CC-A057-BB4E5D7516FD}">
  <sheetPr codeName="Hoja17"/>
  <dimension ref="A1:AF36"/>
  <sheetViews>
    <sheetView zoomScaleNormal="100" workbookViewId="0">
      <selection sqref="A1:P2"/>
    </sheetView>
  </sheetViews>
  <sheetFormatPr baseColWidth="10" defaultColWidth="11.42578125" defaultRowHeight="15" x14ac:dyDescent="0.25"/>
  <cols>
    <col min="1" max="1" width="29.7109375" style="1" customWidth="1"/>
    <col min="2" max="2" width="11.7109375" style="1" bestFit="1" customWidth="1"/>
    <col min="3" max="3" width="11.42578125" style="1" bestFit="1" customWidth="1"/>
    <col min="4" max="6" width="11.7109375" style="1" bestFit="1" customWidth="1"/>
    <col min="7" max="8" width="11.7109375" style="1" customWidth="1"/>
    <col min="9" max="9" width="1" style="1" customWidth="1"/>
    <col min="10" max="10" width="11.7109375" style="1" bestFit="1" customWidth="1"/>
    <col min="11" max="11" width="11.42578125" style="1" bestFit="1" customWidth="1"/>
    <col min="12" max="12" width="11.7109375" style="1" bestFit="1" customWidth="1"/>
    <col min="13" max="13" width="11.42578125" style="1" bestFit="1" customWidth="1"/>
    <col min="14" max="14" width="11.7109375" style="1" bestFit="1" customWidth="1"/>
    <col min="15" max="16" width="11.7109375" style="1" customWidth="1"/>
    <col min="17"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2.5"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ht="15" customHeight="1" x14ac:dyDescent="0.25">
      <c r="A5" s="330" t="s">
        <v>382</v>
      </c>
      <c r="B5" s="330"/>
      <c r="C5" s="330"/>
      <c r="D5" s="330"/>
      <c r="E5" s="330"/>
      <c r="F5" s="330"/>
      <c r="G5" s="330"/>
      <c r="H5" s="330"/>
      <c r="I5" s="330"/>
      <c r="J5" s="330"/>
      <c r="K5" s="210"/>
      <c r="L5" s="210"/>
      <c r="M5" s="210"/>
      <c r="N5" s="210"/>
      <c r="O5" s="210"/>
      <c r="P5" s="210"/>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row>
    <row r="9" spans="1:18" x14ac:dyDescent="0.25">
      <c r="A9" s="327" t="s">
        <v>89</v>
      </c>
      <c r="B9" s="305" t="s">
        <v>348</v>
      </c>
      <c r="C9" s="305"/>
      <c r="D9" s="305"/>
      <c r="E9" s="305"/>
      <c r="F9" s="305"/>
      <c r="G9" s="305"/>
      <c r="H9" s="305"/>
      <c r="I9" s="216"/>
      <c r="J9" s="305" t="s">
        <v>349</v>
      </c>
      <c r="K9" s="305"/>
      <c r="L9" s="305"/>
      <c r="M9" s="305"/>
      <c r="N9" s="305"/>
      <c r="O9" s="305"/>
      <c r="P9" s="306"/>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9"/>
      <c r="B11" s="308"/>
      <c r="C11" s="308"/>
      <c r="D11" s="308"/>
      <c r="E11" s="308"/>
      <c r="F11" s="308"/>
      <c r="G11" s="308"/>
      <c r="H11" s="308"/>
      <c r="I11" s="46"/>
      <c r="J11" s="308"/>
      <c r="K11" s="308"/>
      <c r="L11" s="308"/>
      <c r="M11" s="308"/>
      <c r="N11" s="308"/>
      <c r="O11" s="308"/>
      <c r="P11" s="310"/>
    </row>
    <row r="12" spans="1:18" x14ac:dyDescent="0.25">
      <c r="A12" s="66" t="s">
        <v>91</v>
      </c>
      <c r="B12" s="169">
        <v>309152.15400000004</v>
      </c>
      <c r="C12" s="169">
        <v>441515.4</v>
      </c>
      <c r="D12" s="169">
        <v>450264.696</v>
      </c>
      <c r="E12" s="169">
        <v>450310.85399999999</v>
      </c>
      <c r="F12" s="169">
        <v>481274.39400000003</v>
      </c>
      <c r="G12" s="169">
        <v>512776</v>
      </c>
      <c r="H12" s="169">
        <v>606506.70000000007</v>
      </c>
      <c r="I12" s="169"/>
      <c r="J12" s="169">
        <v>301440</v>
      </c>
      <c r="K12" s="169">
        <v>357960</v>
      </c>
      <c r="L12" s="169">
        <v>471000</v>
      </c>
      <c r="M12" s="169">
        <v>471000</v>
      </c>
      <c r="N12" s="169">
        <v>471000</v>
      </c>
      <c r="O12" s="169">
        <v>507979.152</v>
      </c>
      <c r="P12" s="179">
        <v>621720</v>
      </c>
    </row>
    <row r="13" spans="1:18" x14ac:dyDescent="0.25">
      <c r="A13" s="68" t="s">
        <v>209</v>
      </c>
      <c r="B13" s="69">
        <v>610264.01</v>
      </c>
      <c r="C13" s="69">
        <v>647417.28</v>
      </c>
      <c r="D13" s="69">
        <v>731809.65500000003</v>
      </c>
      <c r="E13" s="69">
        <v>684007.35</v>
      </c>
      <c r="F13" s="69">
        <v>652222.5</v>
      </c>
      <c r="G13" s="69">
        <v>695108</v>
      </c>
      <c r="H13" s="69">
        <v>1004232.26</v>
      </c>
      <c r="I13" s="169"/>
      <c r="J13" s="69">
        <v>698815</v>
      </c>
      <c r="K13" s="69">
        <v>675576</v>
      </c>
      <c r="L13" s="69">
        <v>806731</v>
      </c>
      <c r="M13" s="69">
        <v>790800</v>
      </c>
      <c r="N13" s="69">
        <v>708750</v>
      </c>
      <c r="O13" s="69">
        <v>714974.46499999997</v>
      </c>
      <c r="P13" s="70">
        <v>977680</v>
      </c>
    </row>
    <row r="14" spans="1:18" ht="14.25" customHeight="1" x14ac:dyDescent="0.25">
      <c r="A14" s="66" t="s">
        <v>92</v>
      </c>
      <c r="B14" s="169">
        <v>61672</v>
      </c>
      <c r="C14" s="169">
        <v>73049</v>
      </c>
      <c r="D14" s="169">
        <v>83354</v>
      </c>
      <c r="E14" s="169">
        <v>83294</v>
      </c>
      <c r="F14" s="169">
        <v>83704</v>
      </c>
      <c r="G14" s="169">
        <v>84303</v>
      </c>
      <c r="H14" s="169">
        <v>91112</v>
      </c>
      <c r="I14" s="169"/>
      <c r="J14" s="169">
        <v>0</v>
      </c>
      <c r="K14" s="169">
        <v>0</v>
      </c>
      <c r="L14" s="169">
        <v>0</v>
      </c>
      <c r="M14" s="169">
        <v>0</v>
      </c>
      <c r="N14" s="169">
        <v>0</v>
      </c>
      <c r="O14" s="169">
        <v>0</v>
      </c>
      <c r="P14" s="179">
        <v>0</v>
      </c>
    </row>
    <row r="15" spans="1:18" x14ac:dyDescent="0.25">
      <c r="A15" s="68" t="s">
        <v>93</v>
      </c>
      <c r="B15" s="69">
        <v>612513.67200000002</v>
      </c>
      <c r="C15" s="69">
        <v>654780.62600000005</v>
      </c>
      <c r="D15" s="69">
        <v>652766.83200000005</v>
      </c>
      <c r="E15" s="69">
        <v>711515.94099999999</v>
      </c>
      <c r="F15" s="69">
        <v>1590196.625</v>
      </c>
      <c r="G15" s="69">
        <v>1431527</v>
      </c>
      <c r="H15" s="69">
        <v>828708.42700000003</v>
      </c>
      <c r="I15" s="169"/>
      <c r="J15" s="69">
        <v>612513.67200000002</v>
      </c>
      <c r="K15" s="69">
        <v>442448.57</v>
      </c>
      <c r="L15" s="69">
        <v>648505</v>
      </c>
      <c r="M15" s="69">
        <v>686170</v>
      </c>
      <c r="N15" s="69">
        <v>1250480</v>
      </c>
      <c r="O15" s="69">
        <v>1101005.5759999999</v>
      </c>
      <c r="P15" s="70">
        <v>619800</v>
      </c>
    </row>
    <row r="16" spans="1:18" x14ac:dyDescent="0.25">
      <c r="A16" s="66" t="s">
        <v>94</v>
      </c>
      <c r="B16" s="169">
        <v>914882.41356100002</v>
      </c>
      <c r="C16" s="169">
        <v>717478.794994</v>
      </c>
      <c r="D16" s="169">
        <v>808368.93203099992</v>
      </c>
      <c r="E16" s="169">
        <v>958940.55099999998</v>
      </c>
      <c r="F16" s="169">
        <v>1038996.7640000001</v>
      </c>
      <c r="G16" s="169">
        <v>1081921</v>
      </c>
      <c r="H16" s="169">
        <v>1255483.537</v>
      </c>
      <c r="I16" s="169"/>
      <c r="J16" s="169">
        <v>941678.66</v>
      </c>
      <c r="K16" s="169">
        <v>542920.77</v>
      </c>
      <c r="L16" s="169">
        <v>704874.00900000008</v>
      </c>
      <c r="M16" s="169">
        <v>753500</v>
      </c>
      <c r="N16" s="169">
        <v>925737</v>
      </c>
      <c r="O16" s="169">
        <v>868690.26945599995</v>
      </c>
      <c r="P16" s="179">
        <v>784248.1</v>
      </c>
    </row>
    <row r="17" spans="1:32" x14ac:dyDescent="0.25">
      <c r="A17" s="68" t="s">
        <v>277</v>
      </c>
      <c r="B17" s="69">
        <v>837606.89599999995</v>
      </c>
      <c r="C17" s="69">
        <v>722129.98699999996</v>
      </c>
      <c r="D17" s="69">
        <v>694576.56599999999</v>
      </c>
      <c r="E17" s="69">
        <v>659889.73800000001</v>
      </c>
      <c r="F17" s="69">
        <v>720526.2209999999</v>
      </c>
      <c r="G17" s="69">
        <v>742556.25300000003</v>
      </c>
      <c r="H17" s="69">
        <v>732314.08499999996</v>
      </c>
      <c r="I17" s="169"/>
      <c r="J17" s="69">
        <v>909061.55</v>
      </c>
      <c r="K17" s="69">
        <v>828335.17299999995</v>
      </c>
      <c r="L17" s="69">
        <v>858627.12</v>
      </c>
      <c r="M17" s="69">
        <v>850824.56099999999</v>
      </c>
      <c r="N17" s="69">
        <v>904947.14399999997</v>
      </c>
      <c r="O17" s="69">
        <v>875641.48699999996</v>
      </c>
      <c r="P17" s="70">
        <v>869616.34</v>
      </c>
    </row>
    <row r="18" spans="1:32" x14ac:dyDescent="0.25">
      <c r="A18" s="81" t="s">
        <v>111</v>
      </c>
      <c r="B18" s="82">
        <v>3346091.1455610003</v>
      </c>
      <c r="C18" s="82">
        <v>3256371.0879939999</v>
      </c>
      <c r="D18" s="82">
        <v>3421140.6810310003</v>
      </c>
      <c r="E18" s="82">
        <v>3547958.4339999999</v>
      </c>
      <c r="F18" s="82">
        <v>4566920.5040000007</v>
      </c>
      <c r="G18" s="82">
        <v>4548191.2530000005</v>
      </c>
      <c r="H18" s="82">
        <v>4518357.0089999996</v>
      </c>
      <c r="I18" s="82"/>
      <c r="J18" s="82">
        <v>3463508.8820000002</v>
      </c>
      <c r="K18" s="82">
        <v>2847240.5130000003</v>
      </c>
      <c r="L18" s="82">
        <v>3489737.1290000002</v>
      </c>
      <c r="M18" s="82">
        <v>3552294.5609999998</v>
      </c>
      <c r="N18" s="82">
        <v>4260914.1440000003</v>
      </c>
      <c r="O18" s="82">
        <v>4068290.9494559998</v>
      </c>
      <c r="P18" s="87">
        <v>3873064.44</v>
      </c>
      <c r="R18" s="293"/>
      <c r="S18" s="293"/>
      <c r="T18" s="293"/>
      <c r="U18" s="293"/>
      <c r="V18" s="293"/>
      <c r="W18" s="293"/>
      <c r="X18" s="293"/>
      <c r="Y18" s="293"/>
      <c r="Z18" s="293"/>
      <c r="AA18" s="293"/>
      <c r="AB18" s="293"/>
      <c r="AC18" s="293"/>
      <c r="AD18" s="293"/>
      <c r="AE18" s="293"/>
      <c r="AF18" s="293"/>
    </row>
    <row r="19" spans="1:32" x14ac:dyDescent="0.25">
      <c r="A19" s="71"/>
      <c r="B19" s="270"/>
      <c r="C19" s="270"/>
      <c r="D19" s="270"/>
      <c r="E19" s="270"/>
      <c r="F19" s="270"/>
      <c r="G19" s="270"/>
      <c r="H19" s="270"/>
      <c r="J19" s="270"/>
      <c r="K19" s="270"/>
      <c r="L19" s="270"/>
      <c r="M19" s="270"/>
      <c r="N19" s="270"/>
      <c r="O19" s="270"/>
      <c r="P19" s="270"/>
    </row>
    <row r="20" spans="1:32" x14ac:dyDescent="0.25">
      <c r="A20" s="327" t="s">
        <v>89</v>
      </c>
      <c r="B20" s="305" t="s">
        <v>350</v>
      </c>
      <c r="C20" s="305"/>
      <c r="D20" s="305"/>
      <c r="E20" s="305"/>
      <c r="F20" s="305"/>
      <c r="G20" s="305"/>
      <c r="H20" s="305"/>
      <c r="I20" s="216"/>
      <c r="J20" s="305" t="s">
        <v>351</v>
      </c>
      <c r="K20" s="305"/>
      <c r="L20" s="305"/>
      <c r="M20" s="305"/>
      <c r="N20" s="305"/>
      <c r="O20" s="305"/>
      <c r="P20" s="306"/>
    </row>
    <row r="21" spans="1:32" ht="14.1" customHeight="1" x14ac:dyDescent="0.25">
      <c r="A21" s="328"/>
      <c r="B21" s="307">
        <v>2018</v>
      </c>
      <c r="C21" s="307">
        <v>2019</v>
      </c>
      <c r="D21" s="307">
        <v>2020</v>
      </c>
      <c r="E21" s="307">
        <v>2021</v>
      </c>
      <c r="F21" s="307">
        <v>2022</v>
      </c>
      <c r="G21" s="307" t="s">
        <v>393</v>
      </c>
      <c r="H21" s="307" t="s">
        <v>394</v>
      </c>
      <c r="I21" s="26"/>
      <c r="J21" s="307">
        <v>2018</v>
      </c>
      <c r="K21" s="307">
        <v>2019</v>
      </c>
      <c r="L21" s="307">
        <v>2020</v>
      </c>
      <c r="M21" s="307">
        <v>2021</v>
      </c>
      <c r="N21" s="307">
        <v>2022</v>
      </c>
      <c r="O21" s="307" t="s">
        <v>393</v>
      </c>
      <c r="P21" s="309" t="s">
        <v>394</v>
      </c>
    </row>
    <row r="22" spans="1:32" x14ac:dyDescent="0.25">
      <c r="A22" s="329"/>
      <c r="B22" s="308"/>
      <c r="C22" s="308"/>
      <c r="D22" s="308"/>
      <c r="E22" s="308"/>
      <c r="F22" s="308"/>
      <c r="G22" s="308"/>
      <c r="H22" s="308"/>
      <c r="I22" s="46"/>
      <c r="J22" s="308"/>
      <c r="K22" s="308"/>
      <c r="L22" s="308"/>
      <c r="M22" s="308"/>
      <c r="N22" s="308"/>
      <c r="O22" s="308"/>
      <c r="P22" s="310"/>
    </row>
    <row r="23" spans="1:32" x14ac:dyDescent="0.25">
      <c r="A23" s="66" t="s">
        <v>91</v>
      </c>
      <c r="B23" s="169">
        <v>415410.696</v>
      </c>
      <c r="C23" s="169">
        <v>429947.64</v>
      </c>
      <c r="D23" s="169">
        <v>439853.712</v>
      </c>
      <c r="E23" s="169">
        <v>464273.17800000001</v>
      </c>
      <c r="F23" s="169">
        <v>510196.62000000005</v>
      </c>
      <c r="G23" s="169">
        <v>540828.57600000012</v>
      </c>
      <c r="H23" s="169">
        <v>455586.054</v>
      </c>
      <c r="I23" s="169"/>
      <c r="J23" s="169">
        <v>339120</v>
      </c>
      <c r="K23" s="169">
        <v>357960</v>
      </c>
      <c r="L23" s="169">
        <v>471000</v>
      </c>
      <c r="M23" s="169">
        <v>518100</v>
      </c>
      <c r="N23" s="169">
        <v>518100</v>
      </c>
      <c r="O23" s="169">
        <v>554455.54800000007</v>
      </c>
      <c r="P23" s="179">
        <v>480420</v>
      </c>
    </row>
    <row r="24" spans="1:32" x14ac:dyDescent="0.25">
      <c r="A24" s="68" t="s">
        <v>209</v>
      </c>
      <c r="B24" s="69">
        <v>591707.15500000003</v>
      </c>
      <c r="C24" s="69">
        <v>701507.42999999993</v>
      </c>
      <c r="D24" s="69">
        <v>725613.96</v>
      </c>
      <c r="E24" s="69">
        <v>652642.63</v>
      </c>
      <c r="F24" s="69">
        <v>718565.36499999999</v>
      </c>
      <c r="G24" s="69">
        <v>948177.10499999998</v>
      </c>
      <c r="H24" s="69">
        <v>873442.11499999999</v>
      </c>
      <c r="I24" s="169"/>
      <c r="J24" s="69">
        <v>658352</v>
      </c>
      <c r="K24" s="69">
        <v>909165</v>
      </c>
      <c r="L24" s="69">
        <v>804730</v>
      </c>
      <c r="M24" s="69">
        <v>750950</v>
      </c>
      <c r="N24" s="69">
        <v>823120</v>
      </c>
      <c r="O24" s="69">
        <v>1066038.54</v>
      </c>
      <c r="P24" s="70">
        <v>960217.125</v>
      </c>
    </row>
    <row r="25" spans="1:32" x14ac:dyDescent="0.25">
      <c r="A25" s="66" t="s">
        <v>92</v>
      </c>
      <c r="B25" s="169">
        <v>77694</v>
      </c>
      <c r="C25" s="169">
        <v>82891</v>
      </c>
      <c r="D25" s="169">
        <v>84447</v>
      </c>
      <c r="E25" s="169">
        <v>81123</v>
      </c>
      <c r="F25" s="169">
        <v>78756</v>
      </c>
      <c r="G25" s="169">
        <v>83689</v>
      </c>
      <c r="H25" s="169">
        <v>454242</v>
      </c>
      <c r="I25" s="169"/>
      <c r="J25" s="169">
        <v>0</v>
      </c>
      <c r="K25" s="169">
        <v>0</v>
      </c>
      <c r="L25" s="169">
        <v>0</v>
      </c>
      <c r="M25" s="169">
        <v>0</v>
      </c>
      <c r="N25" s="169">
        <v>0</v>
      </c>
      <c r="O25" s="169">
        <v>0</v>
      </c>
      <c r="P25" s="179">
        <v>0</v>
      </c>
    </row>
    <row r="26" spans="1:32" x14ac:dyDescent="0.25">
      <c r="A26" s="68" t="s">
        <v>93</v>
      </c>
      <c r="B26" s="69">
        <v>559703.43900000001</v>
      </c>
      <c r="C26" s="69">
        <v>755751.06400000001</v>
      </c>
      <c r="D26" s="69">
        <v>554046.39199999999</v>
      </c>
      <c r="E26" s="69">
        <v>965616.03200000001</v>
      </c>
      <c r="F26" s="69">
        <v>1591767.4269999999</v>
      </c>
      <c r="G26" s="69">
        <v>1122428.175</v>
      </c>
      <c r="H26" s="69">
        <v>577407.82799999998</v>
      </c>
      <c r="I26" s="169"/>
      <c r="J26" s="69">
        <v>369230</v>
      </c>
      <c r="K26" s="69">
        <v>550668</v>
      </c>
      <c r="L26" s="69">
        <v>630354</v>
      </c>
      <c r="M26" s="69">
        <v>769023</v>
      </c>
      <c r="N26" s="69">
        <v>1277080</v>
      </c>
      <c r="O26" s="69">
        <v>909649</v>
      </c>
      <c r="P26" s="70">
        <v>459806.02799999999</v>
      </c>
    </row>
    <row r="27" spans="1:32" x14ac:dyDescent="0.25">
      <c r="A27" s="66" t="s">
        <v>94</v>
      </c>
      <c r="B27" s="169">
        <v>758534.58762600005</v>
      </c>
      <c r="C27" s="169">
        <v>713068.72597300005</v>
      </c>
      <c r="D27" s="169">
        <v>780425.67460300005</v>
      </c>
      <c r="E27" s="169">
        <v>1041908.44</v>
      </c>
      <c r="F27" s="169">
        <v>1142467.8739999998</v>
      </c>
      <c r="G27" s="169">
        <v>900034.88300000003</v>
      </c>
      <c r="H27" s="169">
        <v>745545.8459999999</v>
      </c>
      <c r="I27" s="169"/>
      <c r="J27" s="169">
        <v>352221.77</v>
      </c>
      <c r="K27" s="169">
        <v>394401.77</v>
      </c>
      <c r="L27" s="169">
        <v>710625.10800000001</v>
      </c>
      <c r="M27" s="169">
        <v>854463</v>
      </c>
      <c r="N27" s="169">
        <v>995644</v>
      </c>
      <c r="O27" s="169">
        <v>822520.98499999999</v>
      </c>
      <c r="P27" s="179">
        <v>643754.99</v>
      </c>
    </row>
    <row r="28" spans="1:32" x14ac:dyDescent="0.25">
      <c r="A28" s="68" t="s">
        <v>277</v>
      </c>
      <c r="B28" s="69">
        <v>606000.43900000001</v>
      </c>
      <c r="C28" s="69">
        <v>704279.76300000004</v>
      </c>
      <c r="D28" s="69">
        <v>744647.08499999996</v>
      </c>
      <c r="E28" s="69">
        <v>746611.19500000007</v>
      </c>
      <c r="F28" s="69">
        <v>834795.53499999992</v>
      </c>
      <c r="G28" s="69">
        <v>783365.696</v>
      </c>
      <c r="H28" s="69">
        <v>769197.42569999991</v>
      </c>
      <c r="I28" s="169"/>
      <c r="J28" s="69">
        <v>873447.64599999995</v>
      </c>
      <c r="K28" s="69">
        <v>983702.69499999995</v>
      </c>
      <c r="L28" s="69">
        <v>916537.42299999995</v>
      </c>
      <c r="M28" s="69">
        <v>948637.32</v>
      </c>
      <c r="N28" s="69">
        <v>1008283.526</v>
      </c>
      <c r="O28" s="69">
        <v>849447.37399999995</v>
      </c>
      <c r="P28" s="70">
        <v>1281304.621</v>
      </c>
    </row>
    <row r="29" spans="1:32" ht="12" customHeight="1" x14ac:dyDescent="0.25">
      <c r="A29" s="81" t="s">
        <v>111</v>
      </c>
      <c r="B29" s="82">
        <v>3009050.3166260002</v>
      </c>
      <c r="C29" s="82">
        <v>3387445.6229729997</v>
      </c>
      <c r="D29" s="82">
        <v>3329033.823603</v>
      </c>
      <c r="E29" s="82">
        <v>3952174.4749999996</v>
      </c>
      <c r="F29" s="82">
        <v>4876548.8209999995</v>
      </c>
      <c r="G29" s="82">
        <v>4378523.4350000005</v>
      </c>
      <c r="H29" s="82">
        <v>3875421.2686999999</v>
      </c>
      <c r="I29" s="82"/>
      <c r="J29" s="82">
        <v>2592371.4160000002</v>
      </c>
      <c r="K29" s="82">
        <v>3195897.4649999999</v>
      </c>
      <c r="L29" s="82">
        <v>3533246.531</v>
      </c>
      <c r="M29" s="82">
        <v>3841173.32</v>
      </c>
      <c r="N29" s="82">
        <v>4622227.5259999996</v>
      </c>
      <c r="O29" s="82">
        <v>4202111.4469999997</v>
      </c>
      <c r="P29" s="87">
        <v>3825502.7640000004</v>
      </c>
      <c r="R29" s="293"/>
      <c r="S29" s="293"/>
      <c r="T29" s="293"/>
      <c r="U29" s="293"/>
      <c r="V29" s="293"/>
      <c r="W29" s="293"/>
      <c r="X29" s="293"/>
      <c r="Y29" s="293"/>
      <c r="Z29" s="293"/>
      <c r="AA29" s="293"/>
      <c r="AB29" s="293"/>
      <c r="AC29" s="293"/>
      <c r="AD29" s="293"/>
      <c r="AE29" s="293"/>
      <c r="AF29" s="293"/>
    </row>
    <row r="30" spans="1:32" ht="12" customHeight="1" x14ac:dyDescent="0.25">
      <c r="A30" s="92"/>
      <c r="B30" s="270"/>
      <c r="C30" s="270"/>
      <c r="D30" s="270"/>
      <c r="E30" s="270"/>
      <c r="F30" s="270"/>
      <c r="G30" s="270"/>
      <c r="H30" s="270"/>
      <c r="J30" s="270"/>
      <c r="K30" s="270"/>
      <c r="L30" s="270"/>
      <c r="M30" s="270"/>
      <c r="N30" s="270"/>
      <c r="O30" s="270"/>
      <c r="P30" s="270"/>
    </row>
    <row r="31" spans="1:32" x14ac:dyDescent="0.25">
      <c r="A31" s="183" t="s">
        <v>81</v>
      </c>
      <c r="B31" s="188"/>
      <c r="C31" s="188"/>
      <c r="D31" s="188"/>
      <c r="E31" s="188"/>
      <c r="F31" s="188"/>
      <c r="G31" s="188"/>
      <c r="H31" s="188"/>
      <c r="I31" s="188"/>
      <c r="J31" s="188"/>
      <c r="K31" s="188"/>
      <c r="L31" s="188"/>
      <c r="M31" s="188"/>
      <c r="N31" s="188"/>
      <c r="O31" s="188"/>
      <c r="P31" s="189"/>
    </row>
    <row r="32" spans="1:32" x14ac:dyDescent="0.25">
      <c r="A32" s="186" t="s">
        <v>337</v>
      </c>
      <c r="P32" s="190"/>
    </row>
    <row r="33" spans="1:16" x14ac:dyDescent="0.25">
      <c r="A33" s="186" t="s">
        <v>392</v>
      </c>
      <c r="P33" s="190"/>
    </row>
    <row r="34" spans="1:16" x14ac:dyDescent="0.25">
      <c r="A34" s="86" t="s">
        <v>427</v>
      </c>
      <c r="P34" s="190"/>
    </row>
    <row r="35" spans="1:16" x14ac:dyDescent="0.25">
      <c r="A35" s="86" t="s">
        <v>428</v>
      </c>
      <c r="P35" s="190"/>
    </row>
    <row r="36" spans="1:16" x14ac:dyDescent="0.25">
      <c r="A36" s="171" t="s">
        <v>429</v>
      </c>
      <c r="B36" s="178"/>
      <c r="C36" s="178"/>
      <c r="D36" s="178"/>
      <c r="E36" s="178"/>
      <c r="F36" s="178"/>
      <c r="G36" s="178"/>
      <c r="H36" s="178"/>
      <c r="I36" s="178"/>
      <c r="J36" s="178"/>
      <c r="K36" s="178"/>
      <c r="L36" s="178"/>
      <c r="M36" s="178"/>
      <c r="N36" s="178"/>
      <c r="O36" s="178"/>
      <c r="P36" s="177"/>
    </row>
  </sheetData>
  <mergeCells count="37">
    <mergeCell ref="K21:K22"/>
    <mergeCell ref="L21:L22"/>
    <mergeCell ref="M21:M22"/>
    <mergeCell ref="N21:N22"/>
    <mergeCell ref="B20:H20"/>
    <mergeCell ref="J20:P20"/>
    <mergeCell ref="G21:G22"/>
    <mergeCell ref="H21:H22"/>
    <mergeCell ref="O21:O22"/>
    <mergeCell ref="P21:P22"/>
    <mergeCell ref="F21:F22"/>
    <mergeCell ref="P10:P11"/>
    <mergeCell ref="N10:N11"/>
    <mergeCell ref="A3:P4"/>
    <mergeCell ref="A5:J5"/>
    <mergeCell ref="M10:M11"/>
    <mergeCell ref="K10:K11"/>
    <mergeCell ref="L10:L11"/>
    <mergeCell ref="G10:G11"/>
    <mergeCell ref="A9:A11"/>
    <mergeCell ref="B9:H9"/>
    <mergeCell ref="A1:P2"/>
    <mergeCell ref="A20:A22"/>
    <mergeCell ref="D21:D22"/>
    <mergeCell ref="J21:J22"/>
    <mergeCell ref="B10:B11"/>
    <mergeCell ref="B21:B22"/>
    <mergeCell ref="C10:C11"/>
    <mergeCell ref="D10:D11"/>
    <mergeCell ref="E10:E11"/>
    <mergeCell ref="F10:F11"/>
    <mergeCell ref="J10:J11"/>
    <mergeCell ref="C21:C22"/>
    <mergeCell ref="E21:E22"/>
    <mergeCell ref="H10:H11"/>
    <mergeCell ref="J9:P9"/>
    <mergeCell ref="O10:O11"/>
  </mergeCells>
  <conditionalFormatting sqref="R18:AF18 R29:AF29">
    <cfRule type="cellIs" dxfId="39" priority="1" operator="notEqual">
      <formula>0</formula>
    </cfRule>
  </conditionalFormatting>
  <hyperlinks>
    <hyperlink ref="R3" location="Índice!A1" display="Índice" xr:uid="{50BCA081-A3A0-4364-AE46-EA2181641371}"/>
  </hyperlinks>
  <pageMargins left="0.7" right="0.7" top="0.75" bottom="0.75" header="0.3" footer="0.3"/>
  <pageSetup orientation="portrait" horizontalDpi="4294967294" verticalDpi="429496729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A880-37B9-4A5A-BFDB-FC8B652CE7A0}">
  <sheetPr codeName="Hoja10">
    <tabColor theme="9" tint="-0.249977111117893"/>
  </sheetPr>
  <dimension ref="A1:CE44"/>
  <sheetViews>
    <sheetView workbookViewId="0">
      <pane xSplit="58" ySplit="9" topLeftCell="BI14"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35.140625" customWidth="1"/>
    <col min="2" max="59" width="0" hidden="1" customWidth="1"/>
    <col min="60" max="60" width="0" style="152" hidden="1" customWidth="1"/>
    <col min="61" max="61" width="11.42578125" style="152"/>
  </cols>
  <sheetData>
    <row r="1" spans="1:83" x14ac:dyDescent="0.25">
      <c r="A1" s="116" t="s">
        <v>144</v>
      </c>
      <c r="L1" s="134"/>
    </row>
    <row r="2" spans="1:83" x14ac:dyDescent="0.25">
      <c r="A2" s="116" t="s">
        <v>145</v>
      </c>
    </row>
    <row r="3" spans="1:83" x14ac:dyDescent="0.25">
      <c r="A3" s="116" t="s">
        <v>146</v>
      </c>
    </row>
    <row r="5" spans="1:83" x14ac:dyDescent="0.25">
      <c r="A5" s="118" t="s">
        <v>273</v>
      </c>
    </row>
    <row r="6" spans="1:83" ht="20.25" x14ac:dyDescent="0.3">
      <c r="A6" s="135" t="s">
        <v>267</v>
      </c>
    </row>
    <row r="8" spans="1:83" x14ac:dyDescent="0.25">
      <c r="B8" s="117" t="s">
        <v>150</v>
      </c>
      <c r="C8" s="117" t="s">
        <v>152</v>
      </c>
      <c r="D8" s="117" t="s">
        <v>154</v>
      </c>
      <c r="E8" s="117" t="s">
        <v>155</v>
      </c>
      <c r="F8" s="117" t="s">
        <v>156</v>
      </c>
      <c r="G8" s="117" t="s">
        <v>157</v>
      </c>
      <c r="H8" s="117" t="s">
        <v>158</v>
      </c>
      <c r="I8" s="117" t="s">
        <v>159</v>
      </c>
      <c r="J8" s="117" t="s">
        <v>160</v>
      </c>
      <c r="K8" s="120" t="s">
        <v>161</v>
      </c>
      <c r="L8" s="117" t="s">
        <v>162</v>
      </c>
      <c r="M8" s="117" t="s">
        <v>163</v>
      </c>
      <c r="N8" s="117" t="s">
        <v>164</v>
      </c>
      <c r="O8" s="117" t="s">
        <v>165</v>
      </c>
      <c r="P8" s="117" t="s">
        <v>166</v>
      </c>
      <c r="Q8" s="117" t="s">
        <v>167</v>
      </c>
      <c r="R8" s="117" t="s">
        <v>168</v>
      </c>
      <c r="S8" s="117" t="s">
        <v>169</v>
      </c>
      <c r="T8" s="122" t="s">
        <v>170</v>
      </c>
      <c r="U8" s="122" t="s">
        <v>171</v>
      </c>
      <c r="V8" s="122" t="s">
        <v>172</v>
      </c>
      <c r="W8" s="122" t="s">
        <v>173</v>
      </c>
      <c r="X8" s="122" t="s">
        <v>174</v>
      </c>
      <c r="Y8" s="122" t="s">
        <v>175</v>
      </c>
      <c r="Z8" s="122" t="s">
        <v>176</v>
      </c>
      <c r="AA8" s="122" t="s">
        <v>177</v>
      </c>
      <c r="AB8" s="122" t="s">
        <v>178</v>
      </c>
      <c r="AC8" s="122" t="s">
        <v>179</v>
      </c>
      <c r="AD8" s="122" t="s">
        <v>180</v>
      </c>
      <c r="AE8" s="122" t="s">
        <v>181</v>
      </c>
      <c r="AF8" s="122" t="s">
        <v>182</v>
      </c>
      <c r="AG8" s="122" t="s">
        <v>183</v>
      </c>
      <c r="AH8" s="122" t="s">
        <v>184</v>
      </c>
      <c r="AI8" s="122" t="s">
        <v>185</v>
      </c>
      <c r="AJ8" s="122" t="s">
        <v>186</v>
      </c>
      <c r="AK8" s="122" t="s">
        <v>187</v>
      </c>
      <c r="AL8" s="122" t="s">
        <v>188</v>
      </c>
      <c r="AM8" s="122" t="s">
        <v>189</v>
      </c>
      <c r="AN8" s="122" t="s">
        <v>190</v>
      </c>
      <c r="AO8" s="122" t="s">
        <v>191</v>
      </c>
      <c r="AP8" s="122" t="s">
        <v>192</v>
      </c>
      <c r="AQ8" s="122" t="s">
        <v>193</v>
      </c>
      <c r="AR8" s="123" t="s">
        <v>194</v>
      </c>
      <c r="AS8" s="123" t="s">
        <v>195</v>
      </c>
      <c r="AT8" s="123" t="s">
        <v>196</v>
      </c>
      <c r="AU8" s="123" t="s">
        <v>197</v>
      </c>
      <c r="AV8" s="123" t="s">
        <v>198</v>
      </c>
      <c r="AW8" s="123" t="s">
        <v>199</v>
      </c>
      <c r="AX8" s="123" t="s">
        <v>200</v>
      </c>
      <c r="AY8" s="108" t="s">
        <v>262</v>
      </c>
      <c r="AZ8" s="108" t="s">
        <v>202</v>
      </c>
      <c r="BA8" s="108" t="s">
        <v>203</v>
      </c>
      <c r="BB8" s="108" t="s">
        <v>263</v>
      </c>
      <c r="BC8" s="108" t="s">
        <v>264</v>
      </c>
      <c r="BD8" s="108" t="s">
        <v>265</v>
      </c>
      <c r="BE8" s="108" t="s">
        <v>204</v>
      </c>
      <c r="BF8" s="108" t="s">
        <v>268</v>
      </c>
      <c r="BG8" s="108" t="s">
        <v>205</v>
      </c>
      <c r="BH8" s="156" t="s">
        <v>206</v>
      </c>
      <c r="BI8" s="156" t="s">
        <v>207</v>
      </c>
    </row>
    <row r="9" spans="1:83" x14ac:dyDescent="0.25">
      <c r="B9" s="137"/>
      <c r="C9" s="137"/>
      <c r="D9" s="137"/>
      <c r="E9" s="137"/>
      <c r="F9" s="137"/>
      <c r="G9" s="137"/>
      <c r="H9" s="115"/>
      <c r="K9" s="137"/>
      <c r="L9" s="115"/>
      <c r="M9" s="115"/>
      <c r="N9" s="138"/>
    </row>
    <row r="10" spans="1:83" x14ac:dyDescent="0.25">
      <c r="A10" s="116" t="s">
        <v>113</v>
      </c>
      <c r="B10" s="120">
        <v>5000</v>
      </c>
      <c r="C10" s="120">
        <v>7000</v>
      </c>
      <c r="D10" s="120">
        <v>9000</v>
      </c>
      <c r="E10" s="120">
        <v>10000</v>
      </c>
      <c r="F10" s="120">
        <v>10000</v>
      </c>
      <c r="G10" s="120">
        <v>12000</v>
      </c>
      <c r="H10" s="124">
        <v>13406</v>
      </c>
      <c r="I10" s="120">
        <v>12825</v>
      </c>
      <c r="J10" s="120">
        <v>12958</v>
      </c>
      <c r="K10" s="120">
        <v>15000</v>
      </c>
      <c r="L10" s="120">
        <v>15000</v>
      </c>
      <c r="M10" s="120">
        <v>17881</v>
      </c>
      <c r="N10" s="120">
        <v>20000</v>
      </c>
      <c r="O10" s="120"/>
      <c r="P10" s="120">
        <v>20000</v>
      </c>
      <c r="Q10" s="124">
        <v>20000</v>
      </c>
      <c r="R10" s="120">
        <v>20000</v>
      </c>
      <c r="S10" s="120"/>
      <c r="T10" s="120">
        <v>20000</v>
      </c>
      <c r="U10" s="120">
        <v>25000</v>
      </c>
      <c r="V10" s="120">
        <v>30000</v>
      </c>
      <c r="W10" s="120">
        <v>30000</v>
      </c>
      <c r="X10" s="120">
        <v>30000</v>
      </c>
      <c r="Y10" s="120"/>
      <c r="Z10" s="120">
        <v>30000</v>
      </c>
      <c r="AA10" s="120">
        <v>30000</v>
      </c>
      <c r="AB10" s="120">
        <v>30000</v>
      </c>
      <c r="AC10" s="120">
        <v>40000</v>
      </c>
      <c r="AD10" s="120">
        <v>40000</v>
      </c>
      <c r="AE10" s="120">
        <v>35000</v>
      </c>
      <c r="AF10" s="120">
        <v>35000</v>
      </c>
      <c r="AG10" s="120">
        <v>40000</v>
      </c>
      <c r="AH10" s="120">
        <v>40000</v>
      </c>
      <c r="AI10" s="120">
        <v>40000</v>
      </c>
      <c r="AJ10" s="120">
        <v>40000</v>
      </c>
      <c r="AK10" s="120">
        <v>40000</v>
      </c>
      <c r="AL10" s="120">
        <v>45000</v>
      </c>
      <c r="AM10" s="120">
        <v>45000</v>
      </c>
      <c r="AN10" s="120">
        <v>35000</v>
      </c>
      <c r="AO10" s="120">
        <v>43355</v>
      </c>
      <c r="AP10" s="120">
        <v>40000</v>
      </c>
      <c r="AQ10" s="120">
        <v>40000</v>
      </c>
      <c r="AR10" s="120">
        <v>40000</v>
      </c>
      <c r="AS10" s="120">
        <v>40000</v>
      </c>
      <c r="AT10" s="120">
        <v>40000</v>
      </c>
      <c r="AU10" s="120">
        <v>40000</v>
      </c>
      <c r="AV10" s="120">
        <v>40000</v>
      </c>
      <c r="AW10" s="120">
        <v>50000</v>
      </c>
      <c r="AX10" s="120">
        <v>50000</v>
      </c>
      <c r="AY10" s="120">
        <v>50000</v>
      </c>
      <c r="AZ10" s="120">
        <v>60000</v>
      </c>
      <c r="BA10" s="120">
        <v>60000</v>
      </c>
      <c r="BB10" s="120">
        <v>65000</v>
      </c>
      <c r="BC10" s="120">
        <v>65000</v>
      </c>
      <c r="BD10" s="100">
        <v>65000</v>
      </c>
      <c r="BE10" s="120">
        <v>70000</v>
      </c>
      <c r="BF10" s="120">
        <v>60000</v>
      </c>
      <c r="BG10" s="120">
        <v>60000</v>
      </c>
      <c r="BH10" s="139">
        <v>65000</v>
      </c>
      <c r="BI10" s="157">
        <v>70000</v>
      </c>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row>
    <row r="11" spans="1:83" x14ac:dyDescent="0.25">
      <c r="A11" s="116" t="s">
        <v>114</v>
      </c>
      <c r="B11" s="120">
        <v>30000</v>
      </c>
      <c r="C11" s="120">
        <v>32750</v>
      </c>
      <c r="D11" s="120">
        <v>41042</v>
      </c>
      <c r="E11" s="120">
        <v>45050</v>
      </c>
      <c r="F11" s="120">
        <v>26770</v>
      </c>
      <c r="G11" s="120">
        <v>31957</v>
      </c>
      <c r="H11" s="124">
        <v>49375</v>
      </c>
      <c r="I11" s="120">
        <v>36254</v>
      </c>
      <c r="J11" s="120">
        <v>53194</v>
      </c>
      <c r="K11" s="120">
        <v>52547</v>
      </c>
      <c r="L11" s="120">
        <v>60000</v>
      </c>
      <c r="M11" s="120">
        <v>60000</v>
      </c>
      <c r="N11" s="120">
        <v>60000</v>
      </c>
      <c r="O11" s="120"/>
      <c r="P11" s="120">
        <v>90000</v>
      </c>
      <c r="Q11" s="124">
        <v>80000</v>
      </c>
      <c r="R11" s="120">
        <v>90000</v>
      </c>
      <c r="S11" s="120"/>
      <c r="T11" s="120">
        <v>90000</v>
      </c>
      <c r="U11" s="120">
        <v>90000</v>
      </c>
      <c r="V11" s="120">
        <v>90000</v>
      </c>
      <c r="W11" s="120">
        <v>100000</v>
      </c>
      <c r="X11" s="120">
        <v>100000</v>
      </c>
      <c r="Y11" s="120"/>
      <c r="Z11" s="120">
        <v>150000</v>
      </c>
      <c r="AA11" s="120">
        <v>150000</v>
      </c>
      <c r="AB11" s="120">
        <v>150000</v>
      </c>
      <c r="AC11" s="120">
        <v>180000</v>
      </c>
      <c r="AD11" s="120">
        <v>200000</v>
      </c>
      <c r="AE11" s="120">
        <v>180000</v>
      </c>
      <c r="AF11" s="120">
        <v>150000</v>
      </c>
      <c r="AG11" s="120">
        <v>300000</v>
      </c>
      <c r="AH11" s="120">
        <v>250000</v>
      </c>
      <c r="AI11" s="120">
        <v>240000</v>
      </c>
      <c r="AJ11" s="120">
        <v>300000</v>
      </c>
      <c r="AK11" s="120">
        <v>300000</v>
      </c>
      <c r="AL11" s="120">
        <v>200000</v>
      </c>
      <c r="AM11" s="120">
        <v>300000</v>
      </c>
      <c r="AN11" s="120">
        <v>250000</v>
      </c>
      <c r="AO11" s="120">
        <v>392763</v>
      </c>
      <c r="AP11" s="120">
        <v>380000</v>
      </c>
      <c r="AQ11" s="120">
        <v>380000</v>
      </c>
      <c r="AR11" s="120">
        <v>380000</v>
      </c>
      <c r="AS11" s="120">
        <v>380000</v>
      </c>
      <c r="AT11" s="120">
        <v>380000</v>
      </c>
      <c r="AU11" s="120">
        <v>375000</v>
      </c>
      <c r="AV11" s="120">
        <v>380000</v>
      </c>
      <c r="AW11" s="120">
        <v>500000</v>
      </c>
      <c r="AX11" s="120">
        <v>450000</v>
      </c>
      <c r="AY11" s="120">
        <v>400000</v>
      </c>
      <c r="AZ11" s="120">
        <v>400000</v>
      </c>
      <c r="BA11" s="120">
        <v>400000</v>
      </c>
      <c r="BB11" s="120">
        <v>400000</v>
      </c>
      <c r="BC11" s="120">
        <v>400000</v>
      </c>
      <c r="BD11" s="100">
        <v>400000</v>
      </c>
      <c r="BE11" s="120">
        <v>400000</v>
      </c>
      <c r="BF11" s="120">
        <v>350000</v>
      </c>
      <c r="BG11" s="120">
        <v>350000</v>
      </c>
      <c r="BH11" s="139">
        <v>350000</v>
      </c>
      <c r="BI11" s="157">
        <v>350000</v>
      </c>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row>
    <row r="12" spans="1:83" x14ac:dyDescent="0.25">
      <c r="A12" s="116" t="s">
        <v>115</v>
      </c>
      <c r="B12" s="120">
        <v>40000</v>
      </c>
      <c r="C12" s="120">
        <v>45900</v>
      </c>
      <c r="D12" s="120">
        <v>67021</v>
      </c>
      <c r="E12" s="120">
        <v>61425</v>
      </c>
      <c r="F12" s="120">
        <v>68889</v>
      </c>
      <c r="G12" s="120">
        <v>71398</v>
      </c>
      <c r="H12" s="124">
        <v>87844</v>
      </c>
      <c r="I12" s="120">
        <v>88924</v>
      </c>
      <c r="J12" s="120">
        <v>85177</v>
      </c>
      <c r="K12" s="120">
        <v>109000</v>
      </c>
      <c r="L12" s="120">
        <v>118000</v>
      </c>
      <c r="M12" s="120">
        <v>118000</v>
      </c>
      <c r="N12" s="120">
        <v>126000</v>
      </c>
      <c r="O12" s="120"/>
      <c r="P12" s="120">
        <v>145000</v>
      </c>
      <c r="Q12" s="124">
        <v>130000</v>
      </c>
      <c r="R12" s="120">
        <v>135000</v>
      </c>
      <c r="S12" s="120"/>
      <c r="T12" s="120">
        <v>152000</v>
      </c>
      <c r="U12" s="120">
        <v>170000</v>
      </c>
      <c r="V12" s="120">
        <v>195000</v>
      </c>
      <c r="W12" s="120">
        <v>178000</v>
      </c>
      <c r="X12" s="120">
        <v>160000</v>
      </c>
      <c r="Y12" s="120"/>
      <c r="Z12" s="120">
        <v>165000</v>
      </c>
      <c r="AA12" s="120">
        <v>170000</v>
      </c>
      <c r="AB12" s="120">
        <v>170000</v>
      </c>
      <c r="AC12" s="120">
        <v>220000</v>
      </c>
      <c r="AD12" s="120">
        <v>210000</v>
      </c>
      <c r="AE12" s="120">
        <v>265000</v>
      </c>
      <c r="AF12" s="120">
        <v>245000</v>
      </c>
      <c r="AG12" s="120">
        <v>305000</v>
      </c>
      <c r="AH12" s="120">
        <v>220000</v>
      </c>
      <c r="AI12" s="120">
        <v>200000</v>
      </c>
      <c r="AJ12" s="120">
        <v>190000</v>
      </c>
      <c r="AK12" s="120">
        <v>230000</v>
      </c>
      <c r="AL12" s="120">
        <v>260000</v>
      </c>
      <c r="AM12" s="120">
        <v>260000</v>
      </c>
      <c r="AN12" s="120">
        <v>200000</v>
      </c>
      <c r="AO12" s="120">
        <v>220000</v>
      </c>
      <c r="AP12" s="120">
        <v>290000</v>
      </c>
      <c r="AQ12" s="120">
        <v>300000</v>
      </c>
      <c r="AR12" s="120">
        <v>300000</v>
      </c>
      <c r="AS12" s="120">
        <v>300000</v>
      </c>
      <c r="AT12" s="120">
        <v>300000</v>
      </c>
      <c r="AU12" s="120">
        <v>300000</v>
      </c>
      <c r="AV12" s="120">
        <v>300000</v>
      </c>
      <c r="AW12" s="120">
        <v>300000</v>
      </c>
      <c r="AX12" s="120">
        <v>380000</v>
      </c>
      <c r="AY12" s="120">
        <v>300000</v>
      </c>
      <c r="AZ12" s="120">
        <v>320000</v>
      </c>
      <c r="BA12" s="120">
        <v>270000</v>
      </c>
      <c r="BB12" s="120">
        <v>320000</v>
      </c>
      <c r="BC12" s="120">
        <v>320000</v>
      </c>
      <c r="BD12" s="100">
        <v>320000</v>
      </c>
      <c r="BE12" s="120">
        <v>360000</v>
      </c>
      <c r="BF12" s="120">
        <v>380000</v>
      </c>
      <c r="BG12" s="120">
        <v>380000</v>
      </c>
      <c r="BH12" s="139">
        <v>500000</v>
      </c>
      <c r="BI12" s="157">
        <v>500000</v>
      </c>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row>
    <row r="13" spans="1:83" x14ac:dyDescent="0.25">
      <c r="A13" s="116" t="s">
        <v>116</v>
      </c>
      <c r="B13" s="120">
        <v>58283</v>
      </c>
      <c r="C13" s="120">
        <v>57532</v>
      </c>
      <c r="D13" s="120">
        <v>82719</v>
      </c>
      <c r="E13" s="120">
        <v>79419</v>
      </c>
      <c r="F13" s="120">
        <v>94026</v>
      </c>
      <c r="G13" s="120">
        <v>84688</v>
      </c>
      <c r="H13" s="124">
        <v>114998</v>
      </c>
      <c r="I13" s="120">
        <v>126010</v>
      </c>
      <c r="J13" s="120">
        <v>132147</v>
      </c>
      <c r="K13" s="120">
        <v>126875</v>
      </c>
      <c r="L13" s="120">
        <v>143458</v>
      </c>
      <c r="M13" s="120">
        <v>158572</v>
      </c>
      <c r="N13" s="120">
        <v>178102</v>
      </c>
      <c r="O13" s="120"/>
      <c r="P13" s="120">
        <v>219053</v>
      </c>
      <c r="Q13" s="124">
        <v>305200</v>
      </c>
      <c r="R13" s="120">
        <v>306220</v>
      </c>
      <c r="S13" s="120"/>
      <c r="T13" s="120">
        <v>326392</v>
      </c>
      <c r="U13" s="120">
        <v>370304</v>
      </c>
      <c r="V13" s="120">
        <v>346789</v>
      </c>
      <c r="W13" s="120">
        <v>345120</v>
      </c>
      <c r="X13" s="120">
        <v>406991</v>
      </c>
      <c r="Y13" s="120"/>
      <c r="Z13" s="120">
        <v>395903</v>
      </c>
      <c r="AA13" s="120">
        <v>446613</v>
      </c>
      <c r="AB13" s="120">
        <v>449343</v>
      </c>
      <c r="AC13" s="120">
        <v>381555</v>
      </c>
      <c r="AD13" s="120">
        <v>399669</v>
      </c>
      <c r="AE13" s="120">
        <v>393843</v>
      </c>
      <c r="AF13" s="120">
        <v>395278</v>
      </c>
      <c r="AG13" s="120">
        <v>352839.5</v>
      </c>
      <c r="AH13" s="120">
        <v>390317</v>
      </c>
      <c r="AI13" s="120">
        <v>391356</v>
      </c>
      <c r="AJ13" s="120">
        <v>517600</v>
      </c>
      <c r="AK13" s="120">
        <v>580400</v>
      </c>
      <c r="AL13" s="120">
        <v>553400</v>
      </c>
      <c r="AM13" s="120">
        <v>501800</v>
      </c>
      <c r="AN13" s="120">
        <v>557800</v>
      </c>
      <c r="AO13" s="120">
        <v>571902</v>
      </c>
      <c r="AP13" s="120">
        <v>594160</v>
      </c>
      <c r="AQ13" s="120">
        <v>622040</v>
      </c>
      <c r="AR13" s="120">
        <v>680000</v>
      </c>
      <c r="AS13" s="120">
        <v>680000</v>
      </c>
      <c r="AT13" s="120">
        <v>631680</v>
      </c>
      <c r="AU13" s="120">
        <v>631680</v>
      </c>
      <c r="AV13" s="120">
        <v>641680</v>
      </c>
      <c r="AW13" s="120">
        <v>641680</v>
      </c>
      <c r="AX13" s="120">
        <v>600920</v>
      </c>
      <c r="AY13" s="120">
        <v>760400</v>
      </c>
      <c r="AZ13" s="120">
        <v>707115</v>
      </c>
      <c r="BA13" s="120">
        <v>652580</v>
      </c>
      <c r="BB13" s="120">
        <v>746960</v>
      </c>
      <c r="BC13" s="120">
        <v>668815</v>
      </c>
      <c r="BD13" s="100">
        <v>764365</v>
      </c>
      <c r="BE13" s="120">
        <v>730802</v>
      </c>
      <c r="BF13" s="120">
        <v>742851</v>
      </c>
      <c r="BG13" s="120">
        <v>988515</v>
      </c>
      <c r="BH13" s="139">
        <v>892981</v>
      </c>
      <c r="BI13" s="157">
        <v>892705</v>
      </c>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row>
    <row r="14" spans="1:83" x14ac:dyDescent="0.25">
      <c r="A14" s="116" t="s">
        <v>117</v>
      </c>
      <c r="B14" s="120">
        <v>44283</v>
      </c>
      <c r="C14" s="120">
        <v>47432</v>
      </c>
      <c r="D14" s="120">
        <v>60371</v>
      </c>
      <c r="E14" s="120">
        <v>63687</v>
      </c>
      <c r="F14" s="120">
        <v>74278</v>
      </c>
      <c r="G14" s="120">
        <v>67090</v>
      </c>
      <c r="H14" s="124">
        <v>93405</v>
      </c>
      <c r="I14" s="120">
        <v>103472</v>
      </c>
      <c r="J14" s="120">
        <v>112488</v>
      </c>
      <c r="K14" s="120">
        <v>106875</v>
      </c>
      <c r="L14" s="120">
        <v>121458</v>
      </c>
      <c r="M14" s="120">
        <v>136572</v>
      </c>
      <c r="N14" s="120">
        <v>156102</v>
      </c>
      <c r="O14" s="120"/>
      <c r="P14" s="120">
        <v>199053</v>
      </c>
      <c r="Q14" s="124">
        <v>271200</v>
      </c>
      <c r="R14" s="120">
        <v>279220</v>
      </c>
      <c r="S14" s="120"/>
      <c r="T14" s="120">
        <v>291392</v>
      </c>
      <c r="U14" s="120">
        <v>355304</v>
      </c>
      <c r="V14" s="120">
        <v>309789</v>
      </c>
      <c r="W14" s="120">
        <v>333120</v>
      </c>
      <c r="X14" s="120">
        <v>366991</v>
      </c>
      <c r="Y14" s="120"/>
      <c r="Z14" s="120">
        <v>331903</v>
      </c>
      <c r="AA14" s="120">
        <v>391613</v>
      </c>
      <c r="AB14" s="120">
        <v>389343</v>
      </c>
      <c r="AC14" s="120">
        <v>330555</v>
      </c>
      <c r="AD14" s="120">
        <v>343669</v>
      </c>
      <c r="AE14" s="120">
        <v>339843</v>
      </c>
      <c r="AF14" s="120">
        <v>340278</v>
      </c>
      <c r="AG14" s="120">
        <v>309016</v>
      </c>
      <c r="AH14" s="120">
        <v>325317</v>
      </c>
      <c r="AI14" s="120">
        <v>326356</v>
      </c>
      <c r="AJ14" s="120">
        <v>417600</v>
      </c>
      <c r="AK14" s="120">
        <v>480400</v>
      </c>
      <c r="AL14" s="120">
        <v>458400</v>
      </c>
      <c r="AM14" s="120">
        <v>406800</v>
      </c>
      <c r="AN14" s="120">
        <v>442800</v>
      </c>
      <c r="AO14" s="120">
        <v>456902</v>
      </c>
      <c r="AP14" s="120">
        <v>479160</v>
      </c>
      <c r="AQ14" s="120">
        <v>518040</v>
      </c>
      <c r="AR14" s="120">
        <v>576000</v>
      </c>
      <c r="AS14" s="120">
        <v>576000</v>
      </c>
      <c r="AT14" s="120">
        <v>526680</v>
      </c>
      <c r="AU14" s="120">
        <v>526680</v>
      </c>
      <c r="AV14" s="120">
        <v>526680</v>
      </c>
      <c r="AW14" s="120">
        <v>526680</v>
      </c>
      <c r="AX14" s="120">
        <v>565920</v>
      </c>
      <c r="AY14" s="120">
        <v>599400</v>
      </c>
      <c r="AZ14" s="120">
        <v>566115</v>
      </c>
      <c r="BA14" s="120">
        <v>626580</v>
      </c>
      <c r="BB14" s="120">
        <v>556960</v>
      </c>
      <c r="BC14" s="120">
        <v>562815</v>
      </c>
      <c r="BD14" s="100">
        <v>574365</v>
      </c>
      <c r="BE14" s="120">
        <v>520802</v>
      </c>
      <c r="BF14" s="120">
        <v>547851</v>
      </c>
      <c r="BG14" s="120">
        <v>758515</v>
      </c>
      <c r="BH14" s="139">
        <v>642981</v>
      </c>
      <c r="BI14" s="157">
        <v>637705</v>
      </c>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row>
    <row r="15" spans="1:83" x14ac:dyDescent="0.25">
      <c r="A15" s="116" t="s">
        <v>118</v>
      </c>
      <c r="B15" s="120">
        <v>14000</v>
      </c>
      <c r="C15" s="120">
        <v>10100</v>
      </c>
      <c r="D15" s="120">
        <v>22348</v>
      </c>
      <c r="E15" s="120">
        <v>15732</v>
      </c>
      <c r="F15" s="120">
        <v>19748</v>
      </c>
      <c r="G15" s="120">
        <v>17598</v>
      </c>
      <c r="H15" s="124">
        <v>21594</v>
      </c>
      <c r="I15" s="120">
        <v>22538</v>
      </c>
      <c r="J15" s="120">
        <v>19660</v>
      </c>
      <c r="K15" s="120">
        <v>20000</v>
      </c>
      <c r="L15" s="120">
        <v>22000</v>
      </c>
      <c r="M15" s="120">
        <v>22000</v>
      </c>
      <c r="N15" s="120">
        <v>22000</v>
      </c>
      <c r="O15" s="120"/>
      <c r="P15" s="120">
        <v>20000</v>
      </c>
      <c r="Q15" s="124">
        <v>34000</v>
      </c>
      <c r="R15" s="120">
        <v>27000</v>
      </c>
      <c r="S15" s="120"/>
      <c r="T15" s="120">
        <v>35000</v>
      </c>
      <c r="U15" s="120">
        <v>15000</v>
      </c>
      <c r="V15" s="120">
        <v>37000</v>
      </c>
      <c r="W15" s="120">
        <v>12000</v>
      </c>
      <c r="X15" s="120">
        <v>40000</v>
      </c>
      <c r="Y15" s="120"/>
      <c r="Z15" s="120">
        <v>64000</v>
      </c>
      <c r="AA15" s="120">
        <v>55000</v>
      </c>
      <c r="AB15" s="120">
        <v>60000</v>
      </c>
      <c r="AC15" s="120">
        <v>51000</v>
      </c>
      <c r="AD15" s="120">
        <v>56000</v>
      </c>
      <c r="AE15" s="120">
        <v>54000</v>
      </c>
      <c r="AF15" s="120">
        <v>55000</v>
      </c>
      <c r="AG15" s="120">
        <v>43823.5</v>
      </c>
      <c r="AH15" s="120">
        <v>65000</v>
      </c>
      <c r="AI15" s="120">
        <v>65000</v>
      </c>
      <c r="AJ15" s="120">
        <v>100000</v>
      </c>
      <c r="AK15" s="120">
        <v>100000</v>
      </c>
      <c r="AL15" s="120">
        <v>95000</v>
      </c>
      <c r="AM15" s="120">
        <v>95000</v>
      </c>
      <c r="AN15" s="120">
        <v>115000</v>
      </c>
      <c r="AO15" s="120">
        <v>115000</v>
      </c>
      <c r="AP15" s="120">
        <v>115000</v>
      </c>
      <c r="AQ15" s="120">
        <v>104000</v>
      </c>
      <c r="AR15" s="120">
        <v>104000</v>
      </c>
      <c r="AS15" s="120">
        <v>104000</v>
      </c>
      <c r="AT15" s="120">
        <v>105000</v>
      </c>
      <c r="AU15" s="120">
        <v>105000</v>
      </c>
      <c r="AV15" s="120">
        <v>115000</v>
      </c>
      <c r="AW15" s="120">
        <v>115000</v>
      </c>
      <c r="AX15" s="125">
        <v>35000</v>
      </c>
      <c r="AY15" s="120">
        <v>161000</v>
      </c>
      <c r="AZ15" s="120">
        <v>141000</v>
      </c>
      <c r="BA15" s="120">
        <v>26000</v>
      </c>
      <c r="BB15" s="120">
        <v>190000</v>
      </c>
      <c r="BC15" s="120">
        <v>106000</v>
      </c>
      <c r="BD15" s="100">
        <v>190000</v>
      </c>
      <c r="BE15" s="120">
        <v>210000</v>
      </c>
      <c r="BF15" s="120">
        <v>195000</v>
      </c>
      <c r="BG15" s="120">
        <v>230000</v>
      </c>
      <c r="BH15" s="139">
        <v>250000</v>
      </c>
      <c r="BI15" s="157">
        <v>255000</v>
      </c>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row>
    <row r="16" spans="1:83" x14ac:dyDescent="0.25">
      <c r="A16" s="116" t="s">
        <v>119</v>
      </c>
      <c r="B16" s="120"/>
      <c r="C16" s="120"/>
      <c r="D16" s="120"/>
      <c r="E16" s="120"/>
      <c r="F16" s="120"/>
      <c r="G16" s="120"/>
      <c r="H16" s="124"/>
      <c r="I16" s="120"/>
      <c r="J16" s="120"/>
      <c r="K16" s="120"/>
      <c r="L16" s="120"/>
      <c r="M16" s="120">
        <v>0</v>
      </c>
      <c r="N16" s="120"/>
      <c r="O16" s="120"/>
      <c r="P16" s="120"/>
      <c r="Q16" s="124"/>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v>0</v>
      </c>
      <c r="BC16" s="120">
        <v>0</v>
      </c>
      <c r="BD16" s="100">
        <v>0</v>
      </c>
      <c r="BE16" s="120"/>
      <c r="BF16" s="120">
        <v>0</v>
      </c>
      <c r="BG16" s="120">
        <v>0</v>
      </c>
      <c r="BH16" s="139">
        <v>0</v>
      </c>
      <c r="BI16" s="157">
        <v>0</v>
      </c>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row>
    <row r="17" spans="1:83" x14ac:dyDescent="0.25">
      <c r="A17" s="116" t="s">
        <v>120</v>
      </c>
      <c r="B17" s="120"/>
      <c r="C17" s="120"/>
      <c r="D17" s="120"/>
      <c r="E17" s="120"/>
      <c r="F17" s="120"/>
      <c r="G17" s="120"/>
      <c r="H17" s="124"/>
      <c r="I17" s="120"/>
      <c r="J17" s="120"/>
      <c r="K17" s="120"/>
      <c r="L17" s="120"/>
      <c r="M17" s="120">
        <v>0</v>
      </c>
      <c r="N17" s="120"/>
      <c r="O17" s="120"/>
      <c r="P17" s="120"/>
      <c r="Q17" s="124"/>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v>0</v>
      </c>
      <c r="BC17" s="120">
        <v>0</v>
      </c>
      <c r="BD17" s="100">
        <v>0</v>
      </c>
      <c r="BE17" s="120"/>
      <c r="BF17" s="120">
        <v>0</v>
      </c>
      <c r="BG17" s="120">
        <v>0</v>
      </c>
      <c r="BH17" s="139">
        <v>0</v>
      </c>
      <c r="BI17" s="157">
        <v>0</v>
      </c>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row>
    <row r="18" spans="1:83" x14ac:dyDescent="0.25">
      <c r="A18" s="116" t="s">
        <v>121</v>
      </c>
      <c r="B18" s="120"/>
      <c r="C18" s="120"/>
      <c r="D18" s="120"/>
      <c r="E18" s="120"/>
      <c r="F18" s="120"/>
      <c r="G18" s="120"/>
      <c r="H18" s="124"/>
      <c r="I18" s="120"/>
      <c r="J18" s="120"/>
      <c r="K18" s="120"/>
      <c r="L18" s="120"/>
      <c r="M18" s="120">
        <v>0</v>
      </c>
      <c r="N18" s="120"/>
      <c r="O18" s="120"/>
      <c r="P18" s="120"/>
      <c r="Q18" s="124"/>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v>0</v>
      </c>
      <c r="BC18" s="120">
        <v>0</v>
      </c>
      <c r="BD18" s="100">
        <v>0</v>
      </c>
      <c r="BE18" s="120"/>
      <c r="BF18" s="120">
        <v>0</v>
      </c>
      <c r="BG18" s="120">
        <v>0</v>
      </c>
      <c r="BH18" s="139">
        <v>0</v>
      </c>
      <c r="BI18" s="157">
        <v>0</v>
      </c>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row>
    <row r="19" spans="1:83" x14ac:dyDescent="0.25">
      <c r="A19" s="116" t="s">
        <v>122</v>
      </c>
      <c r="B19" s="120">
        <v>46379</v>
      </c>
      <c r="C19" s="120">
        <v>63671</v>
      </c>
      <c r="D19" s="120">
        <v>64762</v>
      </c>
      <c r="E19" s="120">
        <v>60497</v>
      </c>
      <c r="F19" s="120">
        <v>84921</v>
      </c>
      <c r="G19" s="120">
        <v>84452</v>
      </c>
      <c r="H19" s="124">
        <v>98766</v>
      </c>
      <c r="I19" s="120">
        <v>113875</v>
      </c>
      <c r="J19" s="120">
        <v>135784</v>
      </c>
      <c r="K19" s="120">
        <v>146245</v>
      </c>
      <c r="L19" s="120">
        <v>172066</v>
      </c>
      <c r="M19" s="120">
        <v>187177</v>
      </c>
      <c r="N19" s="120">
        <v>192315</v>
      </c>
      <c r="O19" s="120"/>
      <c r="P19" s="120">
        <v>194358</v>
      </c>
      <c r="Q19" s="124">
        <v>154517</v>
      </c>
      <c r="R19" s="120">
        <v>139358</v>
      </c>
      <c r="S19" s="120"/>
      <c r="T19" s="120">
        <v>208429</v>
      </c>
      <c r="U19" s="120">
        <v>263645</v>
      </c>
      <c r="V19" s="120">
        <v>419045</v>
      </c>
      <c r="W19" s="120">
        <v>253799</v>
      </c>
      <c r="X19" s="120">
        <v>302804</v>
      </c>
      <c r="Y19" s="120"/>
      <c r="Z19" s="120">
        <v>313716</v>
      </c>
      <c r="AA19" s="120">
        <v>346802</v>
      </c>
      <c r="AB19" s="120">
        <v>375427</v>
      </c>
      <c r="AC19" s="120">
        <v>447489</v>
      </c>
      <c r="AD19" s="120">
        <v>467742</v>
      </c>
      <c r="AE19" s="120">
        <v>491239</v>
      </c>
      <c r="AF19" s="120">
        <v>468667</v>
      </c>
      <c r="AG19" s="120">
        <v>566275</v>
      </c>
      <c r="AH19" s="120">
        <v>529747</v>
      </c>
      <c r="AI19" s="120">
        <v>667594</v>
      </c>
      <c r="AJ19" s="120">
        <v>838132</v>
      </c>
      <c r="AK19" s="120">
        <v>1054008</v>
      </c>
      <c r="AL19" s="120">
        <v>778950</v>
      </c>
      <c r="AM19" s="120">
        <v>716800</v>
      </c>
      <c r="AN19" s="120">
        <v>450850</v>
      </c>
      <c r="AO19" s="120">
        <v>442306</v>
      </c>
      <c r="AP19" s="120">
        <v>561100</v>
      </c>
      <c r="AQ19" s="120">
        <v>602000</v>
      </c>
      <c r="AR19" s="120">
        <v>595500</v>
      </c>
      <c r="AS19" s="120">
        <v>595500</v>
      </c>
      <c r="AT19" s="120">
        <v>519000</v>
      </c>
      <c r="AU19" s="120">
        <v>539300</v>
      </c>
      <c r="AV19" s="120">
        <v>505800</v>
      </c>
      <c r="AW19" s="120">
        <v>517000</v>
      </c>
      <c r="AX19" s="120">
        <v>624000</v>
      </c>
      <c r="AY19" s="120">
        <v>588000</v>
      </c>
      <c r="AZ19" s="120">
        <v>552450</v>
      </c>
      <c r="BA19" s="120">
        <v>440999</v>
      </c>
      <c r="BB19" s="120">
        <v>421750</v>
      </c>
      <c r="BC19" s="120">
        <v>477000</v>
      </c>
      <c r="BD19" s="100">
        <v>721400</v>
      </c>
      <c r="BE19" s="120">
        <v>430750</v>
      </c>
      <c r="BF19" s="120">
        <v>502023</v>
      </c>
      <c r="BG19" s="120">
        <v>612188</v>
      </c>
      <c r="BH19" s="139">
        <v>702335</v>
      </c>
      <c r="BI19" s="157">
        <v>684184</v>
      </c>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row>
    <row r="20" spans="1:83" x14ac:dyDescent="0.25">
      <c r="A20" s="116" t="s">
        <v>123</v>
      </c>
      <c r="B20" s="120">
        <v>43979</v>
      </c>
      <c r="C20" s="120">
        <v>59801</v>
      </c>
      <c r="D20" s="120">
        <v>58591</v>
      </c>
      <c r="E20" s="120">
        <v>57584</v>
      </c>
      <c r="F20" s="120">
        <v>77315</v>
      </c>
      <c r="G20" s="120">
        <v>77252</v>
      </c>
      <c r="H20" s="124">
        <v>92897</v>
      </c>
      <c r="I20" s="120">
        <v>107665</v>
      </c>
      <c r="J20" s="120">
        <v>119387</v>
      </c>
      <c r="K20" s="120">
        <v>141745</v>
      </c>
      <c r="L20" s="120">
        <v>158566</v>
      </c>
      <c r="M20" s="120">
        <v>173677</v>
      </c>
      <c r="N20" s="120">
        <v>175215</v>
      </c>
      <c r="O20" s="120"/>
      <c r="P20" s="120">
        <v>190758</v>
      </c>
      <c r="Q20" s="124">
        <v>142517</v>
      </c>
      <c r="R20" s="120">
        <v>126938</v>
      </c>
      <c r="S20" s="120"/>
      <c r="T20" s="120">
        <v>199429</v>
      </c>
      <c r="U20" s="120">
        <v>239645</v>
      </c>
      <c r="V20" s="120">
        <v>387371</v>
      </c>
      <c r="W20" s="120">
        <v>223799</v>
      </c>
      <c r="X20" s="120">
        <v>260243</v>
      </c>
      <c r="Y20" s="120"/>
      <c r="Z20" s="120">
        <v>278716</v>
      </c>
      <c r="AA20" s="120">
        <v>310802</v>
      </c>
      <c r="AB20" s="120">
        <v>322965</v>
      </c>
      <c r="AC20" s="120">
        <v>398889</v>
      </c>
      <c r="AD20" s="120">
        <v>413742</v>
      </c>
      <c r="AE20" s="120">
        <v>451339</v>
      </c>
      <c r="AF20" s="120">
        <v>415467</v>
      </c>
      <c r="AG20" s="120">
        <v>518746</v>
      </c>
      <c r="AH20" s="120">
        <v>479747</v>
      </c>
      <c r="AI20" s="120">
        <v>617594</v>
      </c>
      <c r="AJ20" s="120">
        <v>802132</v>
      </c>
      <c r="AK20" s="120">
        <v>1013508</v>
      </c>
      <c r="AL20" s="120">
        <v>722850</v>
      </c>
      <c r="AM20" s="120">
        <v>660700</v>
      </c>
      <c r="AN20" s="120">
        <v>398350</v>
      </c>
      <c r="AO20" s="120">
        <v>389971</v>
      </c>
      <c r="AP20" s="120">
        <v>516100</v>
      </c>
      <c r="AQ20" s="120">
        <v>548000</v>
      </c>
      <c r="AR20" s="120">
        <v>541500</v>
      </c>
      <c r="AS20" s="120">
        <v>541500</v>
      </c>
      <c r="AT20" s="120">
        <v>465000</v>
      </c>
      <c r="AU20" s="120">
        <v>485300</v>
      </c>
      <c r="AV20" s="120">
        <v>445800</v>
      </c>
      <c r="AW20" s="120">
        <v>451000</v>
      </c>
      <c r="AX20" s="120">
        <v>564000</v>
      </c>
      <c r="AY20" s="120">
        <v>514500</v>
      </c>
      <c r="AZ20" s="120">
        <v>489450</v>
      </c>
      <c r="BA20" s="120">
        <v>392000</v>
      </c>
      <c r="BB20" s="120">
        <v>370750</v>
      </c>
      <c r="BC20" s="120">
        <v>417000</v>
      </c>
      <c r="BD20" s="100">
        <v>664400</v>
      </c>
      <c r="BE20" s="120">
        <v>350750</v>
      </c>
      <c r="BF20" s="120">
        <v>424553</v>
      </c>
      <c r="BG20" s="120">
        <v>532188</v>
      </c>
      <c r="BH20" s="139">
        <v>632335</v>
      </c>
      <c r="BI20" s="157">
        <v>614184</v>
      </c>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row>
    <row r="21" spans="1:83" x14ac:dyDescent="0.25">
      <c r="A21" s="116" t="s">
        <v>124</v>
      </c>
      <c r="B21" s="120">
        <v>2400</v>
      </c>
      <c r="C21" s="120">
        <v>3870</v>
      </c>
      <c r="D21" s="120">
        <v>6171</v>
      </c>
      <c r="E21" s="120">
        <v>2913</v>
      </c>
      <c r="F21" s="120">
        <v>7606</v>
      </c>
      <c r="G21" s="120">
        <v>7200</v>
      </c>
      <c r="H21" s="124">
        <v>5869</v>
      </c>
      <c r="I21" s="120">
        <v>6210</v>
      </c>
      <c r="J21" s="120">
        <v>16397</v>
      </c>
      <c r="K21" s="120">
        <v>4500</v>
      </c>
      <c r="L21" s="120">
        <v>13500</v>
      </c>
      <c r="M21" s="120">
        <v>13500</v>
      </c>
      <c r="N21" s="120">
        <v>17100</v>
      </c>
      <c r="O21" s="120"/>
      <c r="P21" s="120">
        <v>3600</v>
      </c>
      <c r="Q21" s="124">
        <v>12000</v>
      </c>
      <c r="R21" s="120">
        <v>12420</v>
      </c>
      <c r="S21" s="120"/>
      <c r="T21" s="120">
        <v>9000</v>
      </c>
      <c r="U21" s="120">
        <v>24000</v>
      </c>
      <c r="V21" s="120">
        <v>31674</v>
      </c>
      <c r="W21" s="120">
        <v>30000</v>
      </c>
      <c r="X21" s="120">
        <v>42561</v>
      </c>
      <c r="Y21" s="120"/>
      <c r="Z21" s="120">
        <v>35000</v>
      </c>
      <c r="AA21" s="120">
        <v>36000</v>
      </c>
      <c r="AB21" s="120">
        <v>52462</v>
      </c>
      <c r="AC21" s="120">
        <v>48600</v>
      </c>
      <c r="AD21" s="120">
        <v>54000</v>
      </c>
      <c r="AE21" s="120">
        <v>39900</v>
      </c>
      <c r="AF21" s="120">
        <v>53200</v>
      </c>
      <c r="AG21" s="120">
        <v>47529</v>
      </c>
      <c r="AH21" s="120">
        <v>50000</v>
      </c>
      <c r="AI21" s="120">
        <v>50000</v>
      </c>
      <c r="AJ21" s="120">
        <v>36000</v>
      </c>
      <c r="AK21" s="120">
        <v>40500</v>
      </c>
      <c r="AL21" s="120">
        <v>56100</v>
      </c>
      <c r="AM21" s="120">
        <v>56100</v>
      </c>
      <c r="AN21" s="120">
        <v>52500</v>
      </c>
      <c r="AO21" s="120">
        <v>52335</v>
      </c>
      <c r="AP21" s="120">
        <v>45000</v>
      </c>
      <c r="AQ21" s="120">
        <v>54000</v>
      </c>
      <c r="AR21" s="120">
        <v>54000</v>
      </c>
      <c r="AS21" s="120">
        <v>54000</v>
      </c>
      <c r="AT21" s="120">
        <v>54000</v>
      </c>
      <c r="AU21" s="120">
        <v>54000</v>
      </c>
      <c r="AV21" s="120">
        <v>60000</v>
      </c>
      <c r="AW21" s="120">
        <v>66000</v>
      </c>
      <c r="AX21" s="120">
        <v>60000</v>
      </c>
      <c r="AY21" s="120">
        <v>73500</v>
      </c>
      <c r="AZ21" s="120">
        <v>63000</v>
      </c>
      <c r="BA21" s="120">
        <v>48999</v>
      </c>
      <c r="BB21" s="120">
        <v>51000</v>
      </c>
      <c r="BC21" s="120">
        <v>60000</v>
      </c>
      <c r="BD21" s="100">
        <v>57000</v>
      </c>
      <c r="BE21" s="120">
        <v>80000</v>
      </c>
      <c r="BF21" s="120">
        <v>77470</v>
      </c>
      <c r="BG21" s="120">
        <v>80000</v>
      </c>
      <c r="BH21" s="139">
        <v>70000</v>
      </c>
      <c r="BI21" s="157">
        <v>70000</v>
      </c>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row>
    <row r="22" spans="1:83" x14ac:dyDescent="0.25">
      <c r="A22" s="116" t="s">
        <v>125</v>
      </c>
      <c r="B22" s="120">
        <v>78089</v>
      </c>
      <c r="C22" s="120">
        <v>101974</v>
      </c>
      <c r="D22" s="120">
        <v>119742</v>
      </c>
      <c r="E22" s="120">
        <v>129363</v>
      </c>
      <c r="F22" s="120">
        <v>106541</v>
      </c>
      <c r="G22" s="120">
        <v>135139</v>
      </c>
      <c r="H22" s="124">
        <v>160088</v>
      </c>
      <c r="I22" s="120">
        <v>165026</v>
      </c>
      <c r="J22" s="120">
        <v>166920</v>
      </c>
      <c r="K22" s="120">
        <v>184792</v>
      </c>
      <c r="L22" s="120">
        <v>205290</v>
      </c>
      <c r="M22" s="120">
        <v>226109</v>
      </c>
      <c r="N22" s="120">
        <v>248389</v>
      </c>
      <c r="O22" s="120"/>
      <c r="P22" s="120">
        <v>292559</v>
      </c>
      <c r="Q22" s="124">
        <v>361686</v>
      </c>
      <c r="R22" s="120">
        <v>419216</v>
      </c>
      <c r="S22" s="120"/>
      <c r="T22" s="120">
        <v>404519</v>
      </c>
      <c r="U22" s="120">
        <v>388347</v>
      </c>
      <c r="V22" s="120">
        <v>264024</v>
      </c>
      <c r="W22" s="120">
        <v>453750</v>
      </c>
      <c r="X22" s="120">
        <v>328756</v>
      </c>
      <c r="Y22" s="120"/>
      <c r="Z22" s="120">
        <v>584960</v>
      </c>
      <c r="AA22" s="120">
        <v>282860</v>
      </c>
      <c r="AB22" s="120">
        <v>404124</v>
      </c>
      <c r="AC22" s="120">
        <v>519038</v>
      </c>
      <c r="AD22" s="120">
        <v>440181</v>
      </c>
      <c r="AE22" s="120">
        <v>335151</v>
      </c>
      <c r="AF22" s="120">
        <v>388497</v>
      </c>
      <c r="AG22" s="120">
        <v>342702</v>
      </c>
      <c r="AH22" s="120">
        <v>307384</v>
      </c>
      <c r="AI22" s="120">
        <v>274450</v>
      </c>
      <c r="AJ22" s="120">
        <v>427519</v>
      </c>
      <c r="AK22" s="120">
        <v>472261</v>
      </c>
      <c r="AL22" s="120">
        <v>334100</v>
      </c>
      <c r="AM22" s="120">
        <v>343601</v>
      </c>
      <c r="AN22" s="120">
        <v>783802</v>
      </c>
      <c r="AO22" s="120">
        <v>481460</v>
      </c>
      <c r="AP22" s="120">
        <v>579220</v>
      </c>
      <c r="AQ22" s="120">
        <v>374041</v>
      </c>
      <c r="AR22" s="120">
        <v>272900</v>
      </c>
      <c r="AS22" s="120">
        <v>295788</v>
      </c>
      <c r="AT22" s="120">
        <v>262400</v>
      </c>
      <c r="AU22" s="120">
        <v>266900</v>
      </c>
      <c r="AV22" s="120">
        <v>256900</v>
      </c>
      <c r="AW22" s="120">
        <v>369400</v>
      </c>
      <c r="AX22" s="120">
        <v>307800</v>
      </c>
      <c r="AY22" s="120">
        <v>342298</v>
      </c>
      <c r="AZ22" s="120">
        <v>400403</v>
      </c>
      <c r="BA22" s="120">
        <v>513380</v>
      </c>
      <c r="BB22" s="120">
        <v>429075</v>
      </c>
      <c r="BC22" s="120">
        <v>438031</v>
      </c>
      <c r="BD22" s="100">
        <v>745296</v>
      </c>
      <c r="BE22" s="120">
        <v>194416</v>
      </c>
      <c r="BF22" s="120">
        <v>367589</v>
      </c>
      <c r="BG22" s="120">
        <v>206849</v>
      </c>
      <c r="BH22" s="139">
        <v>508960</v>
      </c>
      <c r="BI22" s="157">
        <v>510372</v>
      </c>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row>
    <row r="23" spans="1:83" x14ac:dyDescent="0.25">
      <c r="A23" s="116" t="s">
        <v>126</v>
      </c>
      <c r="B23" s="120">
        <v>64089</v>
      </c>
      <c r="C23" s="120">
        <v>92614</v>
      </c>
      <c r="D23" s="120">
        <v>107513</v>
      </c>
      <c r="E23" s="120">
        <v>123317</v>
      </c>
      <c r="F23" s="120">
        <v>89860</v>
      </c>
      <c r="G23" s="120">
        <v>118891</v>
      </c>
      <c r="H23" s="124">
        <v>136550</v>
      </c>
      <c r="I23" s="120">
        <v>146803</v>
      </c>
      <c r="J23" s="120">
        <v>147853</v>
      </c>
      <c r="K23" s="120">
        <v>152792</v>
      </c>
      <c r="L23" s="120">
        <v>173290</v>
      </c>
      <c r="M23" s="120">
        <v>194109</v>
      </c>
      <c r="N23" s="120">
        <v>209189</v>
      </c>
      <c r="O23" s="120"/>
      <c r="P23" s="120">
        <v>253359</v>
      </c>
      <c r="Q23" s="124">
        <v>346686</v>
      </c>
      <c r="R23" s="120">
        <v>387216</v>
      </c>
      <c r="S23" s="120"/>
      <c r="T23" s="120">
        <v>372519</v>
      </c>
      <c r="U23" s="120">
        <v>358347</v>
      </c>
      <c r="V23" s="120">
        <v>236024</v>
      </c>
      <c r="W23" s="120">
        <v>438750</v>
      </c>
      <c r="X23" s="120">
        <v>270756</v>
      </c>
      <c r="Y23" s="120"/>
      <c r="Z23" s="120">
        <v>540727</v>
      </c>
      <c r="AA23" s="120">
        <v>263315</v>
      </c>
      <c r="AB23" s="120">
        <v>369124</v>
      </c>
      <c r="AC23" s="120">
        <v>486638</v>
      </c>
      <c r="AD23" s="120">
        <v>398181</v>
      </c>
      <c r="AE23" s="120">
        <v>289151</v>
      </c>
      <c r="AF23" s="120">
        <v>342497</v>
      </c>
      <c r="AG23" s="120">
        <v>302114</v>
      </c>
      <c r="AH23" s="120">
        <v>261384</v>
      </c>
      <c r="AI23" s="120">
        <v>234450</v>
      </c>
      <c r="AJ23" s="120">
        <v>381519</v>
      </c>
      <c r="AK23" s="120">
        <v>422261</v>
      </c>
      <c r="AL23" s="120">
        <v>309100</v>
      </c>
      <c r="AM23" s="120">
        <v>318601</v>
      </c>
      <c r="AN23" s="120">
        <v>717802</v>
      </c>
      <c r="AO23" s="120">
        <v>415460</v>
      </c>
      <c r="AP23" s="120">
        <v>496220</v>
      </c>
      <c r="AQ23" s="120">
        <v>316041</v>
      </c>
      <c r="AR23" s="120">
        <v>222900</v>
      </c>
      <c r="AS23" s="120">
        <v>245788</v>
      </c>
      <c r="AT23" s="120">
        <v>206900</v>
      </c>
      <c r="AU23" s="120">
        <v>206900</v>
      </c>
      <c r="AV23" s="120">
        <v>206900</v>
      </c>
      <c r="AW23" s="120">
        <v>279400</v>
      </c>
      <c r="AX23" s="120">
        <v>247800</v>
      </c>
      <c r="AY23" s="120">
        <v>267298</v>
      </c>
      <c r="AZ23" s="120">
        <v>340403</v>
      </c>
      <c r="BA23" s="120">
        <v>483380</v>
      </c>
      <c r="BB23" s="120">
        <v>399075</v>
      </c>
      <c r="BC23" s="120">
        <v>393031</v>
      </c>
      <c r="BD23" s="100">
        <v>685296</v>
      </c>
      <c r="BE23" s="120">
        <v>124416</v>
      </c>
      <c r="BF23" s="120">
        <v>297589</v>
      </c>
      <c r="BG23" s="120">
        <v>136849</v>
      </c>
      <c r="BH23" s="139">
        <v>438960</v>
      </c>
      <c r="BI23" s="157">
        <v>440372</v>
      </c>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row>
    <row r="24" spans="1:83" x14ac:dyDescent="0.25">
      <c r="A24" s="116" t="s">
        <v>127</v>
      </c>
      <c r="B24" s="120">
        <v>14000</v>
      </c>
      <c r="C24" s="120">
        <v>9360</v>
      </c>
      <c r="D24" s="120">
        <v>12229</v>
      </c>
      <c r="E24" s="120">
        <v>6046</v>
      </c>
      <c r="F24" s="120">
        <v>16681</v>
      </c>
      <c r="G24" s="120">
        <v>16248</v>
      </c>
      <c r="H24" s="124">
        <v>23538</v>
      </c>
      <c r="I24" s="120">
        <v>18223</v>
      </c>
      <c r="J24" s="120">
        <v>19068</v>
      </c>
      <c r="K24" s="120">
        <v>32000</v>
      </c>
      <c r="L24" s="120">
        <v>32000</v>
      </c>
      <c r="M24" s="120">
        <v>32000</v>
      </c>
      <c r="N24" s="120">
        <v>39200</v>
      </c>
      <c r="O24" s="120"/>
      <c r="P24" s="120">
        <v>39200</v>
      </c>
      <c r="Q24" s="124">
        <v>15000</v>
      </c>
      <c r="R24" s="120">
        <v>32000</v>
      </c>
      <c r="S24" s="120"/>
      <c r="T24" s="120">
        <v>32000</v>
      </c>
      <c r="U24" s="120">
        <v>30000</v>
      </c>
      <c r="V24" s="120">
        <v>28000</v>
      </c>
      <c r="W24" s="120">
        <v>15000</v>
      </c>
      <c r="X24" s="120">
        <v>58000</v>
      </c>
      <c r="Y24" s="120"/>
      <c r="Z24" s="120">
        <v>44233</v>
      </c>
      <c r="AA24" s="120">
        <v>19545</v>
      </c>
      <c r="AB24" s="120">
        <v>35000</v>
      </c>
      <c r="AC24" s="120">
        <v>32400</v>
      </c>
      <c r="AD24" s="120">
        <v>42000</v>
      </c>
      <c r="AE24" s="120">
        <v>46000</v>
      </c>
      <c r="AF24" s="120">
        <v>46000</v>
      </c>
      <c r="AG24" s="120">
        <v>40588</v>
      </c>
      <c r="AH24" s="120">
        <v>46000</v>
      </c>
      <c r="AI24" s="120">
        <v>40000</v>
      </c>
      <c r="AJ24" s="120">
        <v>46000</v>
      </c>
      <c r="AK24" s="120">
        <v>50000</v>
      </c>
      <c r="AL24" s="120">
        <v>25000</v>
      </c>
      <c r="AM24" s="120">
        <v>25000</v>
      </c>
      <c r="AN24" s="120">
        <v>66000</v>
      </c>
      <c r="AO24" s="120">
        <v>66000</v>
      </c>
      <c r="AP24" s="120">
        <v>83000</v>
      </c>
      <c r="AQ24" s="120">
        <v>58000</v>
      </c>
      <c r="AR24" s="120">
        <v>50000</v>
      </c>
      <c r="AS24" s="120">
        <v>50000</v>
      </c>
      <c r="AT24" s="120">
        <v>55500</v>
      </c>
      <c r="AU24" s="120">
        <v>60000</v>
      </c>
      <c r="AV24" s="120">
        <v>50000</v>
      </c>
      <c r="AW24" s="120">
        <v>90000</v>
      </c>
      <c r="AX24" s="120">
        <v>60000</v>
      </c>
      <c r="AY24" s="120">
        <v>75000</v>
      </c>
      <c r="AZ24" s="120">
        <v>60000</v>
      </c>
      <c r="BA24" s="120">
        <v>30000</v>
      </c>
      <c r="BB24" s="120">
        <v>30000</v>
      </c>
      <c r="BC24" s="120">
        <v>45000</v>
      </c>
      <c r="BD24" s="100">
        <v>60000</v>
      </c>
      <c r="BE24" s="120">
        <v>70000</v>
      </c>
      <c r="BF24" s="120">
        <v>70000</v>
      </c>
      <c r="BG24" s="120">
        <v>70000</v>
      </c>
      <c r="BH24" s="139">
        <v>70000</v>
      </c>
      <c r="BI24" s="157">
        <v>70000</v>
      </c>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row>
    <row r="25" spans="1:83" x14ac:dyDescent="0.25">
      <c r="A25" s="116" t="s">
        <v>128</v>
      </c>
      <c r="B25" s="120">
        <v>20654</v>
      </c>
      <c r="C25" s="120">
        <v>25577</v>
      </c>
      <c r="D25" s="120">
        <v>22134</v>
      </c>
      <c r="E25" s="120">
        <v>20314</v>
      </c>
      <c r="F25" s="120">
        <v>31743</v>
      </c>
      <c r="G25" s="120">
        <v>26563</v>
      </c>
      <c r="H25" s="124">
        <v>44355</v>
      </c>
      <c r="I25" s="120">
        <v>26931</v>
      </c>
      <c r="J25" s="120">
        <v>32480</v>
      </c>
      <c r="K25" s="120">
        <v>45888</v>
      </c>
      <c r="L25" s="120">
        <v>59515</v>
      </c>
      <c r="M25" s="120">
        <v>58982</v>
      </c>
      <c r="N25" s="120">
        <v>82644</v>
      </c>
      <c r="O25" s="120"/>
      <c r="P25" s="120">
        <v>91014</v>
      </c>
      <c r="Q25" s="124">
        <v>45204</v>
      </c>
      <c r="R25" s="120">
        <v>48278</v>
      </c>
      <c r="S25" s="120"/>
      <c r="T25" s="120">
        <v>93483</v>
      </c>
      <c r="U25" s="120">
        <v>57764</v>
      </c>
      <c r="V25" s="120">
        <v>64392</v>
      </c>
      <c r="W25" s="120">
        <v>127722</v>
      </c>
      <c r="X25" s="120">
        <v>106238</v>
      </c>
      <c r="Y25" s="120"/>
      <c r="Z25" s="120">
        <v>78774</v>
      </c>
      <c r="AA25" s="120">
        <v>58794</v>
      </c>
      <c r="AB25" s="120">
        <v>59252</v>
      </c>
      <c r="AC25" s="120">
        <v>83907</v>
      </c>
      <c r="AD25" s="120">
        <v>88407</v>
      </c>
      <c r="AE25" s="120">
        <v>75484</v>
      </c>
      <c r="AF25" s="120">
        <v>94519</v>
      </c>
      <c r="AG25" s="120">
        <v>72514</v>
      </c>
      <c r="AH25" s="120">
        <v>61011</v>
      </c>
      <c r="AI25" s="120">
        <v>72267</v>
      </c>
      <c r="AJ25" s="120">
        <v>63700</v>
      </c>
      <c r="AK25" s="120">
        <v>118302</v>
      </c>
      <c r="AL25" s="120">
        <v>97720</v>
      </c>
      <c r="AM25" s="120">
        <v>89288</v>
      </c>
      <c r="AN25" s="120">
        <v>110696</v>
      </c>
      <c r="AO25" s="120">
        <v>181913</v>
      </c>
      <c r="AP25" s="120">
        <v>81976</v>
      </c>
      <c r="AQ25" s="120">
        <v>102542</v>
      </c>
      <c r="AR25" s="120">
        <v>92800</v>
      </c>
      <c r="AS25" s="120">
        <v>92800</v>
      </c>
      <c r="AT25" s="120">
        <v>96500</v>
      </c>
      <c r="AU25" s="120">
        <v>74900</v>
      </c>
      <c r="AV25" s="120">
        <v>74900</v>
      </c>
      <c r="AW25" s="120">
        <v>179850</v>
      </c>
      <c r="AX25" s="120">
        <v>88705</v>
      </c>
      <c r="AY25" s="120">
        <v>137720</v>
      </c>
      <c r="AZ25" s="120">
        <v>85422</v>
      </c>
      <c r="BA25" s="120">
        <v>81504</v>
      </c>
      <c r="BB25" s="120">
        <v>91380</v>
      </c>
      <c r="BC25" s="120">
        <v>60180</v>
      </c>
      <c r="BD25" s="100">
        <v>59177</v>
      </c>
      <c r="BE25" s="120">
        <v>72345</v>
      </c>
      <c r="BF25" s="120">
        <v>119923</v>
      </c>
      <c r="BG25" s="120">
        <v>109607</v>
      </c>
      <c r="BH25" s="139">
        <v>133153</v>
      </c>
      <c r="BI25" s="157">
        <v>139506</v>
      </c>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row>
    <row r="26" spans="1:83" x14ac:dyDescent="0.25">
      <c r="A26" s="116" t="s">
        <v>129</v>
      </c>
      <c r="B26" s="120">
        <v>14654</v>
      </c>
      <c r="C26" s="120">
        <v>16497</v>
      </c>
      <c r="D26" s="120">
        <v>12592</v>
      </c>
      <c r="E26" s="120">
        <v>12855</v>
      </c>
      <c r="F26" s="120">
        <v>18228</v>
      </c>
      <c r="G26" s="120">
        <v>14985</v>
      </c>
      <c r="H26" s="124">
        <v>25311</v>
      </c>
      <c r="I26" s="120">
        <v>18496</v>
      </c>
      <c r="J26" s="120">
        <v>20349</v>
      </c>
      <c r="K26" s="120">
        <v>21888</v>
      </c>
      <c r="L26" s="120">
        <v>35515</v>
      </c>
      <c r="M26" s="120">
        <v>34982</v>
      </c>
      <c r="N26" s="120">
        <v>49044</v>
      </c>
      <c r="O26" s="120"/>
      <c r="P26" s="120">
        <v>57414</v>
      </c>
      <c r="Q26" s="124">
        <v>32204</v>
      </c>
      <c r="R26" s="120">
        <v>48278</v>
      </c>
      <c r="S26" s="120"/>
      <c r="T26" s="120">
        <v>61483</v>
      </c>
      <c r="U26" s="120">
        <v>42764</v>
      </c>
      <c r="V26" s="120">
        <v>46392</v>
      </c>
      <c r="W26" s="120">
        <v>97722</v>
      </c>
      <c r="X26" s="120">
        <v>56815</v>
      </c>
      <c r="Y26" s="120"/>
      <c r="Z26" s="120">
        <v>61774</v>
      </c>
      <c r="AA26" s="120">
        <v>43794</v>
      </c>
      <c r="AB26" s="120">
        <v>44252</v>
      </c>
      <c r="AC26" s="120">
        <v>61407</v>
      </c>
      <c r="AD26" s="120">
        <v>61407</v>
      </c>
      <c r="AE26" s="120">
        <v>45484</v>
      </c>
      <c r="AF26" s="120">
        <v>44519</v>
      </c>
      <c r="AG26" s="120">
        <v>42514</v>
      </c>
      <c r="AH26" s="120">
        <v>31011</v>
      </c>
      <c r="AI26" s="120">
        <v>46767</v>
      </c>
      <c r="AJ26" s="120">
        <v>43700</v>
      </c>
      <c r="AK26" s="120">
        <v>68303</v>
      </c>
      <c r="AL26" s="120">
        <v>72720</v>
      </c>
      <c r="AM26" s="120">
        <v>64288</v>
      </c>
      <c r="AN26" s="120">
        <v>66696</v>
      </c>
      <c r="AO26" s="120">
        <v>68439</v>
      </c>
      <c r="AP26" s="120">
        <v>31976</v>
      </c>
      <c r="AQ26" s="120">
        <v>52542</v>
      </c>
      <c r="AR26" s="120">
        <v>42800</v>
      </c>
      <c r="AS26" s="120">
        <v>42800</v>
      </c>
      <c r="AT26" s="120">
        <v>46500</v>
      </c>
      <c r="AU26" s="120">
        <v>24900</v>
      </c>
      <c r="AV26" s="120">
        <v>24900</v>
      </c>
      <c r="AW26" s="120">
        <v>104850</v>
      </c>
      <c r="AX26" s="120">
        <v>48705</v>
      </c>
      <c r="AY26" s="120">
        <v>62720</v>
      </c>
      <c r="AZ26" s="120">
        <v>25422</v>
      </c>
      <c r="BA26" s="120">
        <v>36504</v>
      </c>
      <c r="BB26" s="120">
        <v>31380</v>
      </c>
      <c r="BC26" s="120">
        <v>30180</v>
      </c>
      <c r="BD26" s="100">
        <v>59177</v>
      </c>
      <c r="BE26" s="120">
        <v>37345</v>
      </c>
      <c r="BF26" s="120">
        <v>49923</v>
      </c>
      <c r="BG26" s="120">
        <v>39607</v>
      </c>
      <c r="BH26" s="139">
        <v>55220</v>
      </c>
      <c r="BI26" s="157">
        <v>55220</v>
      </c>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row>
    <row r="27" spans="1:83" x14ac:dyDescent="0.25">
      <c r="A27" s="116" t="s">
        <v>130</v>
      </c>
      <c r="B27" s="120">
        <v>6000</v>
      </c>
      <c r="C27" s="120">
        <v>9080</v>
      </c>
      <c r="D27" s="120">
        <v>9542</v>
      </c>
      <c r="E27" s="120">
        <v>7459</v>
      </c>
      <c r="F27" s="120">
        <v>13516</v>
      </c>
      <c r="G27" s="120">
        <v>11578</v>
      </c>
      <c r="H27" s="124">
        <v>19044</v>
      </c>
      <c r="I27" s="120">
        <v>8492</v>
      </c>
      <c r="J27" s="120">
        <v>12131</v>
      </c>
      <c r="K27" s="120">
        <v>24000</v>
      </c>
      <c r="L27" s="120">
        <v>24000</v>
      </c>
      <c r="M27" s="120">
        <v>24000</v>
      </c>
      <c r="N27" s="120">
        <v>33600</v>
      </c>
      <c r="O27" s="120"/>
      <c r="P27" s="120">
        <v>33600</v>
      </c>
      <c r="Q27" s="124">
        <v>13000</v>
      </c>
      <c r="R27" s="120">
        <v>0</v>
      </c>
      <c r="S27" s="120"/>
      <c r="T27" s="120">
        <v>32000</v>
      </c>
      <c r="U27" s="120">
        <v>15000</v>
      </c>
      <c r="V27" s="120">
        <v>18000</v>
      </c>
      <c r="W27" s="120">
        <v>30000</v>
      </c>
      <c r="X27" s="120">
        <v>49423</v>
      </c>
      <c r="Y27" s="120"/>
      <c r="Z27" s="120">
        <v>17000</v>
      </c>
      <c r="AA27" s="120">
        <v>15000</v>
      </c>
      <c r="AB27" s="120">
        <v>15000</v>
      </c>
      <c r="AC27" s="120">
        <v>22500</v>
      </c>
      <c r="AD27" s="120">
        <v>27000</v>
      </c>
      <c r="AE27" s="120">
        <v>30000</v>
      </c>
      <c r="AF27" s="120">
        <v>50000</v>
      </c>
      <c r="AG27" s="120">
        <v>30000</v>
      </c>
      <c r="AH27" s="120">
        <v>30000</v>
      </c>
      <c r="AI27" s="120">
        <v>25500</v>
      </c>
      <c r="AJ27" s="120">
        <v>20000</v>
      </c>
      <c r="AK27" s="120">
        <v>50000</v>
      </c>
      <c r="AL27" s="120">
        <v>25000</v>
      </c>
      <c r="AM27" s="120">
        <v>25000</v>
      </c>
      <c r="AN27" s="120">
        <v>44000</v>
      </c>
      <c r="AO27" s="120">
        <v>113474</v>
      </c>
      <c r="AP27" s="120">
        <v>50000</v>
      </c>
      <c r="AQ27" s="120">
        <v>50000</v>
      </c>
      <c r="AR27" s="120">
        <v>50000</v>
      </c>
      <c r="AS27" s="120">
        <v>50000</v>
      </c>
      <c r="AT27" s="120">
        <v>50000</v>
      </c>
      <c r="AU27" s="120">
        <v>50000</v>
      </c>
      <c r="AV27" s="120">
        <v>50000</v>
      </c>
      <c r="AW27" s="120">
        <v>75000</v>
      </c>
      <c r="AX27" s="120">
        <v>40000</v>
      </c>
      <c r="AY27" s="120">
        <v>75000</v>
      </c>
      <c r="AZ27" s="120">
        <v>60000</v>
      </c>
      <c r="BA27" s="120">
        <v>45000</v>
      </c>
      <c r="BB27" s="120">
        <v>60000</v>
      </c>
      <c r="BC27" s="120">
        <v>30000</v>
      </c>
      <c r="BD27" s="100">
        <v>0</v>
      </c>
      <c r="BE27" s="120">
        <v>35000</v>
      </c>
      <c r="BF27" s="120">
        <v>70000</v>
      </c>
      <c r="BG27" s="120">
        <v>70000</v>
      </c>
      <c r="BH27" s="139">
        <v>77933</v>
      </c>
      <c r="BI27" s="157">
        <v>84286</v>
      </c>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row>
    <row r="28" spans="1:83" x14ac:dyDescent="0.25">
      <c r="A28" s="116" t="s">
        <v>131</v>
      </c>
      <c r="B28" s="120">
        <v>23459</v>
      </c>
      <c r="C28" s="120">
        <v>16038</v>
      </c>
      <c r="D28" s="120">
        <v>20562</v>
      </c>
      <c r="E28" s="120">
        <v>24398</v>
      </c>
      <c r="F28" s="120">
        <v>33653</v>
      </c>
      <c r="G28" s="120">
        <v>35400</v>
      </c>
      <c r="H28" s="124">
        <v>37371</v>
      </c>
      <c r="I28" s="120">
        <v>40926</v>
      </c>
      <c r="J28" s="120">
        <v>43523</v>
      </c>
      <c r="K28" s="120">
        <v>64485</v>
      </c>
      <c r="L28" s="120">
        <v>77977</v>
      </c>
      <c r="M28" s="120">
        <v>87853</v>
      </c>
      <c r="N28" s="120">
        <v>75962</v>
      </c>
      <c r="O28" s="120"/>
      <c r="P28" s="120">
        <v>79117</v>
      </c>
      <c r="Q28" s="124">
        <v>184721</v>
      </c>
      <c r="R28" s="120">
        <v>110407</v>
      </c>
      <c r="S28" s="120"/>
      <c r="T28" s="120">
        <v>124609</v>
      </c>
      <c r="U28" s="120">
        <v>248293</v>
      </c>
      <c r="V28" s="120">
        <v>125872</v>
      </c>
      <c r="W28" s="120">
        <v>123157</v>
      </c>
      <c r="X28" s="120">
        <v>179895</v>
      </c>
      <c r="Y28" s="120"/>
      <c r="Z28" s="120">
        <v>116890</v>
      </c>
      <c r="AA28" s="120">
        <v>159026</v>
      </c>
      <c r="AB28" s="120">
        <v>153553</v>
      </c>
      <c r="AC28" s="120">
        <v>101270</v>
      </c>
      <c r="AD28" s="120">
        <v>104226</v>
      </c>
      <c r="AE28" s="120">
        <v>124074</v>
      </c>
      <c r="AF28" s="120">
        <v>267929</v>
      </c>
      <c r="AG28" s="120">
        <v>214724</v>
      </c>
      <c r="AH28" s="120">
        <v>230656</v>
      </c>
      <c r="AI28" s="120">
        <v>342853</v>
      </c>
      <c r="AJ28" s="120">
        <v>307978</v>
      </c>
      <c r="AK28" s="120">
        <v>168820</v>
      </c>
      <c r="AL28" s="120">
        <v>298100</v>
      </c>
      <c r="AM28" s="120">
        <v>237824</v>
      </c>
      <c r="AN28" s="120">
        <v>273222</v>
      </c>
      <c r="AO28" s="120">
        <v>216622</v>
      </c>
      <c r="AP28" s="120">
        <v>233295</v>
      </c>
      <c r="AQ28" s="120">
        <v>121418</v>
      </c>
      <c r="AR28" s="120">
        <v>110000</v>
      </c>
      <c r="AS28" s="120">
        <v>132500</v>
      </c>
      <c r="AT28" s="120">
        <v>136500</v>
      </c>
      <c r="AU28" s="120">
        <v>124000</v>
      </c>
      <c r="AV28" s="120">
        <v>124000</v>
      </c>
      <c r="AW28" s="120">
        <v>158000</v>
      </c>
      <c r="AX28" s="120">
        <v>120000</v>
      </c>
      <c r="AY28" s="120">
        <v>182850</v>
      </c>
      <c r="AZ28" s="120">
        <v>222553</v>
      </c>
      <c r="BA28" s="120">
        <v>171638</v>
      </c>
      <c r="BB28" s="120">
        <v>162330</v>
      </c>
      <c r="BC28" s="120">
        <v>157597</v>
      </c>
      <c r="BD28" s="100">
        <v>247092</v>
      </c>
      <c r="BE28" s="120">
        <v>173590</v>
      </c>
      <c r="BF28" s="120">
        <v>154633</v>
      </c>
      <c r="BG28" s="120">
        <v>177170</v>
      </c>
      <c r="BH28" s="139">
        <v>164500</v>
      </c>
      <c r="BI28" s="157">
        <v>164500</v>
      </c>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row>
    <row r="29" spans="1:83" x14ac:dyDescent="0.25">
      <c r="A29" s="116" t="s">
        <v>132</v>
      </c>
      <c r="B29" s="120">
        <v>13459</v>
      </c>
      <c r="C29" s="120">
        <v>11498</v>
      </c>
      <c r="D29" s="120">
        <v>15197</v>
      </c>
      <c r="E29" s="120">
        <v>16888</v>
      </c>
      <c r="F29" s="120">
        <v>23761</v>
      </c>
      <c r="G29" s="120">
        <v>27214</v>
      </c>
      <c r="H29" s="124">
        <v>23015</v>
      </c>
      <c r="I29" s="120">
        <v>32464</v>
      </c>
      <c r="J29" s="120">
        <v>34905</v>
      </c>
      <c r="K29" s="120">
        <v>40485</v>
      </c>
      <c r="L29" s="120">
        <v>53977</v>
      </c>
      <c r="M29" s="120">
        <v>63853</v>
      </c>
      <c r="N29" s="120">
        <v>59162</v>
      </c>
      <c r="O29" s="120"/>
      <c r="P29" s="120">
        <v>62317</v>
      </c>
      <c r="Q29" s="124">
        <v>171721</v>
      </c>
      <c r="R29" s="120">
        <v>86657</v>
      </c>
      <c r="S29" s="120"/>
      <c r="T29" s="120">
        <v>108609</v>
      </c>
      <c r="U29" s="120">
        <v>218293</v>
      </c>
      <c r="V29" s="120">
        <v>103872</v>
      </c>
      <c r="W29" s="120">
        <v>73157</v>
      </c>
      <c r="X29" s="120">
        <v>123895</v>
      </c>
      <c r="Y29" s="120"/>
      <c r="Z29" s="120">
        <v>81490</v>
      </c>
      <c r="AA29" s="120">
        <v>144026</v>
      </c>
      <c r="AB29" s="120">
        <v>138553</v>
      </c>
      <c r="AC29" s="120">
        <v>93770</v>
      </c>
      <c r="AD29" s="120">
        <v>95226</v>
      </c>
      <c r="AE29" s="120">
        <v>114074</v>
      </c>
      <c r="AF29" s="120">
        <v>227929</v>
      </c>
      <c r="AG29" s="120">
        <v>147077</v>
      </c>
      <c r="AH29" s="120">
        <v>190656</v>
      </c>
      <c r="AI29" s="120">
        <v>308853</v>
      </c>
      <c r="AJ29" s="120">
        <v>267978</v>
      </c>
      <c r="AK29" s="120">
        <v>143820</v>
      </c>
      <c r="AL29" s="120">
        <v>212100</v>
      </c>
      <c r="AM29" s="120">
        <v>151824</v>
      </c>
      <c r="AN29" s="120">
        <v>207222</v>
      </c>
      <c r="AO29" s="120">
        <v>150622</v>
      </c>
      <c r="AP29" s="120">
        <v>158295</v>
      </c>
      <c r="AQ29" s="120">
        <v>46418</v>
      </c>
      <c r="AR29" s="120">
        <v>35000</v>
      </c>
      <c r="AS29" s="120">
        <v>57500</v>
      </c>
      <c r="AT29" s="120">
        <v>74000</v>
      </c>
      <c r="AU29" s="120">
        <v>74000</v>
      </c>
      <c r="AV29" s="120">
        <v>74000</v>
      </c>
      <c r="AW29" s="120">
        <v>83000</v>
      </c>
      <c r="AX29" s="120">
        <v>80000</v>
      </c>
      <c r="AY29" s="120">
        <v>122850</v>
      </c>
      <c r="AZ29" s="120">
        <v>162553</v>
      </c>
      <c r="BA29" s="120">
        <v>141638</v>
      </c>
      <c r="BB29" s="120">
        <v>132330</v>
      </c>
      <c r="BC29" s="120">
        <v>127597</v>
      </c>
      <c r="BD29" s="100">
        <v>187092</v>
      </c>
      <c r="BE29" s="120">
        <v>103590</v>
      </c>
      <c r="BF29" s="120">
        <v>84633</v>
      </c>
      <c r="BG29" s="120">
        <v>107170</v>
      </c>
      <c r="BH29" s="139">
        <v>94500</v>
      </c>
      <c r="BI29" s="157">
        <v>94500</v>
      </c>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row>
    <row r="30" spans="1:83" x14ac:dyDescent="0.25">
      <c r="A30" s="116" t="s">
        <v>133</v>
      </c>
      <c r="B30" s="120">
        <v>10000</v>
      </c>
      <c r="C30" s="120">
        <v>4540</v>
      </c>
      <c r="D30" s="120">
        <v>5365</v>
      </c>
      <c r="E30" s="120">
        <v>7510</v>
      </c>
      <c r="F30" s="120">
        <v>9892</v>
      </c>
      <c r="G30" s="120">
        <v>8186</v>
      </c>
      <c r="H30" s="124">
        <v>14356</v>
      </c>
      <c r="I30" s="120">
        <v>8462</v>
      </c>
      <c r="J30" s="120">
        <v>8618</v>
      </c>
      <c r="K30" s="120">
        <v>24000</v>
      </c>
      <c r="L30" s="120">
        <v>24000</v>
      </c>
      <c r="M30" s="120">
        <v>24000</v>
      </c>
      <c r="N30" s="120">
        <v>16800</v>
      </c>
      <c r="O30" s="120"/>
      <c r="P30" s="120">
        <v>16800</v>
      </c>
      <c r="Q30" s="124">
        <v>13000</v>
      </c>
      <c r="R30" s="120">
        <v>23750</v>
      </c>
      <c r="S30" s="120"/>
      <c r="T30" s="120">
        <v>16000</v>
      </c>
      <c r="U30" s="120">
        <v>30000</v>
      </c>
      <c r="V30" s="120">
        <v>22000</v>
      </c>
      <c r="W30" s="120">
        <v>50000</v>
      </c>
      <c r="X30" s="120">
        <v>56000</v>
      </c>
      <c r="Y30" s="120"/>
      <c r="Z30" s="120">
        <v>35400</v>
      </c>
      <c r="AA30" s="120">
        <v>15000</v>
      </c>
      <c r="AB30" s="120">
        <v>15000</v>
      </c>
      <c r="AC30" s="120">
        <v>7500</v>
      </c>
      <c r="AD30" s="120">
        <v>9000</v>
      </c>
      <c r="AE30" s="120">
        <v>10000</v>
      </c>
      <c r="AF30" s="120">
        <v>40000</v>
      </c>
      <c r="AG30" s="120">
        <v>67647</v>
      </c>
      <c r="AH30" s="120">
        <v>40000</v>
      </c>
      <c r="AI30" s="120">
        <v>34000</v>
      </c>
      <c r="AJ30" s="120">
        <v>40000</v>
      </c>
      <c r="AK30" s="120">
        <v>25000</v>
      </c>
      <c r="AL30" s="120">
        <v>86000</v>
      </c>
      <c r="AM30" s="120">
        <v>86000</v>
      </c>
      <c r="AN30" s="120">
        <v>66000</v>
      </c>
      <c r="AO30" s="120">
        <v>66000</v>
      </c>
      <c r="AP30" s="120">
        <v>75000</v>
      </c>
      <c r="AQ30" s="120">
        <v>75000</v>
      </c>
      <c r="AR30" s="120">
        <v>75000</v>
      </c>
      <c r="AS30" s="120">
        <v>75000</v>
      </c>
      <c r="AT30" s="120">
        <v>62500</v>
      </c>
      <c r="AU30" s="120">
        <v>50000</v>
      </c>
      <c r="AV30" s="120">
        <v>50000</v>
      </c>
      <c r="AW30" s="120">
        <v>75000</v>
      </c>
      <c r="AX30" s="120">
        <v>40000</v>
      </c>
      <c r="AY30" s="120">
        <v>60000</v>
      </c>
      <c r="AZ30" s="120">
        <v>60000</v>
      </c>
      <c r="BA30" s="120">
        <v>30000</v>
      </c>
      <c r="BB30" s="120">
        <v>30000</v>
      </c>
      <c r="BC30" s="120">
        <v>30000</v>
      </c>
      <c r="BD30" s="100">
        <v>60000</v>
      </c>
      <c r="BE30" s="120">
        <v>70000</v>
      </c>
      <c r="BF30" s="120">
        <v>70000</v>
      </c>
      <c r="BG30" s="120">
        <v>70000</v>
      </c>
      <c r="BH30" s="139">
        <v>70000</v>
      </c>
      <c r="BI30" s="157">
        <v>70000</v>
      </c>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row>
    <row r="31" spans="1:83" x14ac:dyDescent="0.25">
      <c r="A31" s="116" t="s">
        <v>134</v>
      </c>
      <c r="B31" s="120">
        <v>14370</v>
      </c>
      <c r="C31" s="120">
        <v>5105</v>
      </c>
      <c r="D31" s="120">
        <v>2529</v>
      </c>
      <c r="E31" s="120">
        <v>5045</v>
      </c>
      <c r="F31" s="120">
        <v>0</v>
      </c>
      <c r="G31" s="120">
        <v>1443</v>
      </c>
      <c r="H31" s="124">
        <v>5594</v>
      </c>
      <c r="I31" s="120">
        <v>1375</v>
      </c>
      <c r="J31" s="120">
        <v>1597</v>
      </c>
      <c r="K31" s="120">
        <v>5500</v>
      </c>
      <c r="L31" s="120">
        <v>3859</v>
      </c>
      <c r="M31" s="120">
        <v>8331</v>
      </c>
      <c r="N31" s="120">
        <v>7000</v>
      </c>
      <c r="O31" s="120"/>
      <c r="P31" s="120">
        <v>8000</v>
      </c>
      <c r="Q31" s="124">
        <v>24000</v>
      </c>
      <c r="R31" s="120">
        <v>10000</v>
      </c>
      <c r="S31" s="120"/>
      <c r="T31" s="120"/>
      <c r="U31" s="120"/>
      <c r="V31" s="120">
        <v>10000</v>
      </c>
      <c r="W31" s="120"/>
      <c r="X31" s="120"/>
      <c r="Y31" s="120"/>
      <c r="Z31" s="120">
        <v>0</v>
      </c>
      <c r="AA31" s="120"/>
      <c r="AB31" s="120">
        <v>0</v>
      </c>
      <c r="AC31" s="120"/>
      <c r="AD31" s="120">
        <v>0</v>
      </c>
      <c r="AE31" s="120">
        <v>60000</v>
      </c>
      <c r="AF31" s="120">
        <v>35000</v>
      </c>
      <c r="AG31" s="120">
        <v>88000</v>
      </c>
      <c r="AH31" s="120">
        <v>80000</v>
      </c>
      <c r="AI31" s="120">
        <v>60000</v>
      </c>
      <c r="AJ31" s="120">
        <v>30000</v>
      </c>
      <c r="AK31" s="120">
        <v>30000</v>
      </c>
      <c r="AL31" s="120">
        <v>23000</v>
      </c>
      <c r="AM31" s="120">
        <v>23000</v>
      </c>
      <c r="AN31" s="120">
        <v>20000</v>
      </c>
      <c r="AO31" s="120">
        <v>22000</v>
      </c>
      <c r="AP31" s="120">
        <v>22000</v>
      </c>
      <c r="AQ31" s="120">
        <v>22000</v>
      </c>
      <c r="AR31" s="120">
        <v>22000</v>
      </c>
      <c r="AS31" s="120">
        <v>22000</v>
      </c>
      <c r="AT31" s="120">
        <v>46000</v>
      </c>
      <c r="AU31" s="120">
        <v>50000</v>
      </c>
      <c r="AV31" s="120">
        <v>50000</v>
      </c>
      <c r="AW31" s="120">
        <v>50000</v>
      </c>
      <c r="AX31" s="120">
        <v>60000</v>
      </c>
      <c r="AY31" s="120">
        <v>60000</v>
      </c>
      <c r="AZ31" s="120">
        <v>60000</v>
      </c>
      <c r="BA31" s="120">
        <v>60000</v>
      </c>
      <c r="BB31" s="120">
        <v>30000</v>
      </c>
      <c r="BC31" s="120">
        <v>30000</v>
      </c>
      <c r="BD31" s="100">
        <v>0</v>
      </c>
      <c r="BE31" s="120">
        <v>0</v>
      </c>
      <c r="BF31" s="120">
        <v>0</v>
      </c>
      <c r="BG31" s="120">
        <v>0</v>
      </c>
      <c r="BH31" s="139">
        <v>0</v>
      </c>
      <c r="BI31" s="157">
        <v>0</v>
      </c>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row>
    <row r="32" spans="1:83" x14ac:dyDescent="0.25">
      <c r="A32" s="116" t="s">
        <v>135</v>
      </c>
      <c r="B32" s="120">
        <v>62175</v>
      </c>
      <c r="C32" s="120">
        <v>90957</v>
      </c>
      <c r="D32" s="120">
        <v>143059</v>
      </c>
      <c r="E32" s="120">
        <v>93343</v>
      </c>
      <c r="F32" s="120">
        <v>110051</v>
      </c>
      <c r="G32" s="120">
        <v>142715</v>
      </c>
      <c r="H32" s="124">
        <v>135193</v>
      </c>
      <c r="I32" s="120">
        <v>134401</v>
      </c>
      <c r="J32" s="120">
        <v>107451</v>
      </c>
      <c r="K32" s="120">
        <v>119913</v>
      </c>
      <c r="L32" s="120">
        <v>120791</v>
      </c>
      <c r="M32" s="120">
        <v>129536</v>
      </c>
      <c r="N32" s="120">
        <v>137376</v>
      </c>
      <c r="O32" s="120"/>
      <c r="P32" s="120">
        <v>164158</v>
      </c>
      <c r="Q32" s="124">
        <v>176714</v>
      </c>
      <c r="R32" s="120">
        <v>192818</v>
      </c>
      <c r="S32" s="120"/>
      <c r="T32" s="120">
        <v>293291</v>
      </c>
      <c r="U32" s="120">
        <v>223595</v>
      </c>
      <c r="V32" s="120">
        <v>207571</v>
      </c>
      <c r="W32" s="120">
        <v>228651.3</v>
      </c>
      <c r="X32" s="120">
        <v>196144</v>
      </c>
      <c r="Y32" s="120"/>
      <c r="Z32" s="120">
        <v>205633</v>
      </c>
      <c r="AA32" s="120">
        <v>288796</v>
      </c>
      <c r="AB32" s="120">
        <v>234016</v>
      </c>
      <c r="AC32" s="120">
        <v>294044</v>
      </c>
      <c r="AD32" s="120">
        <v>279519</v>
      </c>
      <c r="AE32" s="120">
        <v>310104</v>
      </c>
      <c r="AF32" s="120">
        <v>349332</v>
      </c>
      <c r="AG32" s="120">
        <v>281582</v>
      </c>
      <c r="AH32" s="120">
        <v>362731</v>
      </c>
      <c r="AI32" s="120">
        <v>338682</v>
      </c>
      <c r="AJ32" s="120">
        <v>479745</v>
      </c>
      <c r="AK32" s="120">
        <v>424310</v>
      </c>
      <c r="AL32" s="120">
        <v>540306</v>
      </c>
      <c r="AM32" s="120">
        <v>458672</v>
      </c>
      <c r="AN32" s="120">
        <v>523012</v>
      </c>
      <c r="AO32" s="120">
        <v>446457</v>
      </c>
      <c r="AP32" s="120">
        <v>460800</v>
      </c>
      <c r="AQ32" s="120">
        <v>502899</v>
      </c>
      <c r="AR32" s="120">
        <v>514330</v>
      </c>
      <c r="AS32" s="120">
        <v>497623</v>
      </c>
      <c r="AT32" s="120">
        <v>528500</v>
      </c>
      <c r="AU32" s="120">
        <v>539500</v>
      </c>
      <c r="AV32" s="120">
        <v>446674</v>
      </c>
      <c r="AW32" s="120">
        <v>451700</v>
      </c>
      <c r="AX32" s="120">
        <v>410728</v>
      </c>
      <c r="AY32" s="120">
        <v>520772</v>
      </c>
      <c r="AZ32" s="120">
        <v>558000</v>
      </c>
      <c r="BA32" s="120">
        <v>464642</v>
      </c>
      <c r="BB32" s="120">
        <v>585185</v>
      </c>
      <c r="BC32" s="120">
        <v>539614</v>
      </c>
      <c r="BD32" s="100">
        <v>582100</v>
      </c>
      <c r="BE32" s="120">
        <v>525570</v>
      </c>
      <c r="BF32" s="120">
        <v>510313</v>
      </c>
      <c r="BG32" s="120">
        <v>611329</v>
      </c>
      <c r="BH32" s="139">
        <v>534351</v>
      </c>
      <c r="BI32" s="157">
        <v>570799</v>
      </c>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row>
    <row r="33" spans="1:83" x14ac:dyDescent="0.25">
      <c r="A33" s="116" t="s">
        <v>136</v>
      </c>
      <c r="B33" s="120">
        <v>19881</v>
      </c>
      <c r="C33" s="120">
        <v>31738</v>
      </c>
      <c r="D33" s="120">
        <v>45283</v>
      </c>
      <c r="E33" s="120">
        <v>42238</v>
      </c>
      <c r="F33" s="120">
        <v>60734</v>
      </c>
      <c r="G33" s="120">
        <v>37203</v>
      </c>
      <c r="H33" s="124">
        <v>50879</v>
      </c>
      <c r="I33" s="120">
        <v>57982</v>
      </c>
      <c r="J33" s="120">
        <v>45697</v>
      </c>
      <c r="K33" s="120">
        <v>44809</v>
      </c>
      <c r="L33" s="120">
        <v>46025</v>
      </c>
      <c r="M33" s="120">
        <v>63204</v>
      </c>
      <c r="N33" s="120">
        <v>92510</v>
      </c>
      <c r="O33" s="120"/>
      <c r="P33" s="120">
        <v>88640</v>
      </c>
      <c r="Q33" s="124">
        <v>118440</v>
      </c>
      <c r="R33" s="120">
        <v>121250</v>
      </c>
      <c r="S33" s="120"/>
      <c r="T33" s="120">
        <v>123570</v>
      </c>
      <c r="U33" s="120">
        <v>136440</v>
      </c>
      <c r="V33" s="120">
        <v>113813</v>
      </c>
      <c r="W33" s="120">
        <v>125135.3</v>
      </c>
      <c r="X33" s="120">
        <v>120000</v>
      </c>
      <c r="Y33" s="120"/>
      <c r="Z33" s="120">
        <v>166640</v>
      </c>
      <c r="AA33" s="120">
        <v>149531</v>
      </c>
      <c r="AB33" s="120">
        <v>139485</v>
      </c>
      <c r="AC33" s="120">
        <v>175030.5</v>
      </c>
      <c r="AD33" s="120">
        <v>162799</v>
      </c>
      <c r="AE33" s="120">
        <v>174688</v>
      </c>
      <c r="AF33" s="120">
        <v>191234</v>
      </c>
      <c r="AG33" s="120">
        <v>162049.5</v>
      </c>
      <c r="AH33" s="120">
        <v>204384</v>
      </c>
      <c r="AI33" s="120">
        <v>197448</v>
      </c>
      <c r="AJ33" s="120">
        <v>359000</v>
      </c>
      <c r="AK33" s="120">
        <v>302000</v>
      </c>
      <c r="AL33" s="120">
        <v>123300</v>
      </c>
      <c r="AM33" s="120">
        <v>248850</v>
      </c>
      <c r="AN33" s="120">
        <v>241050</v>
      </c>
      <c r="AO33" s="120">
        <v>250222</v>
      </c>
      <c r="AP33" s="120">
        <v>279000</v>
      </c>
      <c r="AQ33" s="120">
        <v>319560</v>
      </c>
      <c r="AR33" s="120">
        <v>315240</v>
      </c>
      <c r="AS33" s="120">
        <v>306120</v>
      </c>
      <c r="AT33" s="120">
        <v>310200</v>
      </c>
      <c r="AU33" s="120">
        <v>282750</v>
      </c>
      <c r="AV33" s="120">
        <v>299750</v>
      </c>
      <c r="AW33" s="120">
        <v>314400</v>
      </c>
      <c r="AX33" s="120">
        <v>300000</v>
      </c>
      <c r="AY33" s="120">
        <v>282250</v>
      </c>
      <c r="AZ33" s="120">
        <v>307000</v>
      </c>
      <c r="BA33" s="120">
        <v>277949</v>
      </c>
      <c r="BB33" s="120">
        <v>392836</v>
      </c>
      <c r="BC33" s="120">
        <v>353202</v>
      </c>
      <c r="BD33" s="100">
        <v>387450</v>
      </c>
      <c r="BE33" s="120">
        <v>407134</v>
      </c>
      <c r="BF33" s="120">
        <v>373817</v>
      </c>
      <c r="BG33" s="120">
        <v>438455</v>
      </c>
      <c r="BH33" s="139">
        <v>381930</v>
      </c>
      <c r="BI33" s="157">
        <v>407267</v>
      </c>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row>
    <row r="34" spans="1:83" x14ac:dyDescent="0.25">
      <c r="B34" s="120"/>
      <c r="C34" s="120"/>
      <c r="D34" s="120"/>
      <c r="E34" s="120"/>
      <c r="F34" s="120"/>
      <c r="G34" s="120"/>
      <c r="H34" s="124"/>
      <c r="I34" s="120"/>
      <c r="J34" s="120"/>
      <c r="K34" s="120"/>
      <c r="L34" s="120"/>
      <c r="M34" s="120"/>
      <c r="N34" s="120"/>
      <c r="O34" s="120"/>
      <c r="P34" s="120"/>
      <c r="Q34" s="124"/>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E34" s="120"/>
      <c r="BF34" s="120"/>
      <c r="BG34" s="120"/>
      <c r="BH34" s="157"/>
      <c r="BI34" s="157"/>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row>
    <row r="35" spans="1:83" x14ac:dyDescent="0.25">
      <c r="A35" s="116" t="s">
        <v>137</v>
      </c>
      <c r="B35" s="120">
        <v>398290</v>
      </c>
      <c r="C35" s="120">
        <v>478242</v>
      </c>
      <c r="D35" s="120">
        <v>617853</v>
      </c>
      <c r="E35" s="120">
        <v>571092</v>
      </c>
      <c r="F35" s="120">
        <v>627328</v>
      </c>
      <c r="G35" s="120">
        <v>662958</v>
      </c>
      <c r="H35" s="120">
        <v>797869</v>
      </c>
      <c r="I35" s="120">
        <v>804529</v>
      </c>
      <c r="J35" s="120">
        <v>816928</v>
      </c>
      <c r="K35" s="120">
        <v>915054</v>
      </c>
      <c r="L35" s="120">
        <v>1021981</v>
      </c>
      <c r="M35" s="120">
        <v>1115645</v>
      </c>
      <c r="N35" s="120">
        <v>1220298</v>
      </c>
      <c r="O35" s="120"/>
      <c r="P35" s="120">
        <v>1391899</v>
      </c>
      <c r="Q35" s="124">
        <v>1600482</v>
      </c>
      <c r="R35" s="120">
        <v>1592547</v>
      </c>
      <c r="S35" s="120"/>
      <c r="T35" s="120">
        <v>1836293</v>
      </c>
      <c r="U35" s="120">
        <v>1973388</v>
      </c>
      <c r="V35" s="120">
        <v>1866506</v>
      </c>
      <c r="W35" s="120">
        <v>1965334.6</v>
      </c>
      <c r="X35" s="120">
        <v>1930828</v>
      </c>
      <c r="Y35" s="120"/>
      <c r="Z35" s="120">
        <v>2207516</v>
      </c>
      <c r="AA35" s="120">
        <v>2082422</v>
      </c>
      <c r="AB35" s="120">
        <v>2165200</v>
      </c>
      <c r="AC35" s="120">
        <v>2442333.5</v>
      </c>
      <c r="AD35" s="120">
        <v>2392543</v>
      </c>
      <c r="AE35" s="120">
        <v>2444583</v>
      </c>
      <c r="AF35" s="120">
        <v>2620456</v>
      </c>
      <c r="AG35" s="120">
        <v>2725686</v>
      </c>
      <c r="AH35" s="120">
        <v>2676230</v>
      </c>
      <c r="AI35" s="120">
        <v>2824650</v>
      </c>
      <c r="AJ35" s="120">
        <v>3553674</v>
      </c>
      <c r="AK35" s="120">
        <v>3720101</v>
      </c>
      <c r="AL35" s="120">
        <v>3253876</v>
      </c>
      <c r="AM35" s="120">
        <v>3224835</v>
      </c>
      <c r="AN35" s="120">
        <v>3445432</v>
      </c>
      <c r="AO35" s="120">
        <v>3269000</v>
      </c>
      <c r="AP35" s="120">
        <v>3521551</v>
      </c>
      <c r="AQ35" s="120">
        <v>3386500</v>
      </c>
      <c r="AR35" s="120">
        <v>3322770</v>
      </c>
      <c r="AS35" s="120">
        <v>3342331</v>
      </c>
      <c r="AT35" s="120">
        <v>3250780</v>
      </c>
      <c r="AU35" s="120">
        <v>3224030</v>
      </c>
      <c r="AV35" s="120">
        <v>3119704</v>
      </c>
      <c r="AW35" s="120">
        <v>3532030</v>
      </c>
      <c r="AX35" s="120">
        <v>3392153</v>
      </c>
      <c r="AY35" s="120">
        <v>3624290</v>
      </c>
      <c r="AZ35" s="120">
        <v>3672943</v>
      </c>
      <c r="BA35" s="120">
        <v>3392692</v>
      </c>
      <c r="BB35" s="120">
        <f t="shared" ref="BB35:BH35" si="0">+BB33+BB32+BB31+BB28+BB25+BB22+BB19+BB16+BB13+BB12+BB11+BB10</f>
        <v>3644516</v>
      </c>
      <c r="BC35" s="120">
        <f t="shared" si="0"/>
        <v>3509439</v>
      </c>
      <c r="BD35" s="120">
        <f t="shared" si="0"/>
        <v>4291880</v>
      </c>
      <c r="BE35" s="120">
        <f t="shared" si="0"/>
        <v>3364607</v>
      </c>
      <c r="BF35" s="120">
        <f t="shared" si="0"/>
        <v>3561149</v>
      </c>
      <c r="BG35" s="120">
        <f t="shared" si="0"/>
        <v>3934113</v>
      </c>
      <c r="BH35" s="157">
        <f t="shared" si="0"/>
        <v>4233210</v>
      </c>
      <c r="BI35" s="157">
        <f>+BI33+BI32+BI31+BI28+BI25+BI22+BI19+BI16+BI13+BI12+BI11+BI10</f>
        <v>4289333</v>
      </c>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row>
    <row r="36" spans="1:83" x14ac:dyDescent="0.25">
      <c r="B36" s="120"/>
      <c r="C36" s="120"/>
      <c r="D36" s="120"/>
      <c r="E36" s="120"/>
      <c r="F36" s="120"/>
      <c r="G36" s="120"/>
      <c r="H36" s="124"/>
      <c r="I36" s="120"/>
      <c r="J36" s="120"/>
      <c r="K36" s="120"/>
      <c r="L36" s="120"/>
      <c r="M36" s="120"/>
      <c r="N36" s="120"/>
      <c r="O36" s="120"/>
      <c r="P36" s="120"/>
      <c r="Q36" s="124"/>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E36" s="120"/>
      <c r="BF36" s="120"/>
      <c r="BG36" s="120"/>
      <c r="BH36" s="157"/>
      <c r="BI36" s="157"/>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row>
    <row r="37" spans="1:83" x14ac:dyDescent="0.25">
      <c r="A37" s="116" t="s">
        <v>138</v>
      </c>
      <c r="B37" s="120">
        <v>11949</v>
      </c>
      <c r="C37" s="120">
        <v>14347</v>
      </c>
      <c r="D37" s="120">
        <v>18536</v>
      </c>
      <c r="E37" s="120">
        <v>17133</v>
      </c>
      <c r="F37" s="120">
        <v>18820</v>
      </c>
      <c r="G37" s="120">
        <v>19889</v>
      </c>
      <c r="H37" s="124">
        <v>23936</v>
      </c>
      <c r="I37" s="120">
        <v>24136</v>
      </c>
      <c r="J37" s="120">
        <v>24508</v>
      </c>
      <c r="K37" s="120">
        <v>27452</v>
      </c>
      <c r="L37" s="120">
        <v>30659</v>
      </c>
      <c r="M37" s="120">
        <v>33469</v>
      </c>
      <c r="N37" s="120">
        <v>36609</v>
      </c>
      <c r="O37" s="120"/>
      <c r="P37" s="120">
        <v>41756.5</v>
      </c>
      <c r="Q37" s="124">
        <v>48014</v>
      </c>
      <c r="R37" s="120">
        <v>47776</v>
      </c>
      <c r="S37" s="120"/>
      <c r="T37" s="120">
        <v>55088.79</v>
      </c>
      <c r="U37" s="120">
        <v>59201.64</v>
      </c>
      <c r="V37" s="120">
        <v>55995.18</v>
      </c>
      <c r="W37" s="120">
        <v>58960.038</v>
      </c>
      <c r="X37" s="120">
        <v>57924.84</v>
      </c>
      <c r="Y37" s="120"/>
      <c r="Z37" s="120">
        <v>66225.48</v>
      </c>
      <c r="AA37" s="120">
        <v>62472.66</v>
      </c>
      <c r="AB37" s="120">
        <v>64956</v>
      </c>
      <c r="AC37" s="120">
        <v>73270.00499999999</v>
      </c>
      <c r="AD37" s="120">
        <v>71776.289999999994</v>
      </c>
      <c r="AE37" s="120">
        <v>73337.489999999991</v>
      </c>
      <c r="AF37" s="120">
        <v>78613.679999999993</v>
      </c>
      <c r="AG37" s="120">
        <v>81770.58</v>
      </c>
      <c r="AH37" s="120">
        <v>80286.899999999994</v>
      </c>
      <c r="AI37" s="120">
        <v>84739.5</v>
      </c>
      <c r="AJ37" s="120">
        <v>106611</v>
      </c>
      <c r="AK37" s="120">
        <v>111603</v>
      </c>
      <c r="AL37" s="120">
        <v>97616</v>
      </c>
      <c r="AM37" s="120">
        <v>96745</v>
      </c>
      <c r="AN37" s="120">
        <v>103362.95999999999</v>
      </c>
      <c r="AO37" s="120">
        <v>98070</v>
      </c>
      <c r="AP37" s="120">
        <v>105646</v>
      </c>
      <c r="AQ37" s="120">
        <v>101595</v>
      </c>
      <c r="AR37" s="120">
        <v>99683</v>
      </c>
      <c r="AS37" s="120">
        <v>100270</v>
      </c>
      <c r="AT37" s="120">
        <v>97523.4</v>
      </c>
      <c r="AU37" s="120">
        <v>96720.9</v>
      </c>
      <c r="AV37" s="120">
        <v>93591.1</v>
      </c>
      <c r="AW37" s="120">
        <v>105960.9</v>
      </c>
      <c r="AX37" s="120">
        <v>101764.59</v>
      </c>
      <c r="AY37" s="120">
        <v>108728.7</v>
      </c>
      <c r="AZ37" s="120">
        <v>110188.3</v>
      </c>
      <c r="BA37" s="120">
        <v>101780.8</v>
      </c>
      <c r="BB37" s="120">
        <v>109335</v>
      </c>
      <c r="BC37" s="120">
        <v>105283</v>
      </c>
      <c r="BD37" s="100">
        <v>128756</v>
      </c>
      <c r="BE37" s="120">
        <v>100938</v>
      </c>
      <c r="BF37" s="120">
        <v>106834</v>
      </c>
      <c r="BG37" s="120">
        <v>118023</v>
      </c>
      <c r="BH37" s="139">
        <v>126996</v>
      </c>
      <c r="BI37" s="157">
        <v>128680</v>
      </c>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row>
    <row r="38" spans="1:83" x14ac:dyDescent="0.25">
      <c r="A38" s="116" t="s">
        <v>139</v>
      </c>
      <c r="B38" s="120">
        <v>22010</v>
      </c>
      <c r="C38" s="120">
        <v>35100</v>
      </c>
      <c r="D38" s="120">
        <v>43050</v>
      </c>
      <c r="E38" s="120">
        <v>52925</v>
      </c>
      <c r="F38" s="120">
        <v>69126</v>
      </c>
      <c r="G38" s="120">
        <v>67556</v>
      </c>
      <c r="H38" s="124">
        <v>71780</v>
      </c>
      <c r="I38" s="120">
        <v>95485</v>
      </c>
      <c r="J38" s="120">
        <v>116842</v>
      </c>
      <c r="K38" s="120">
        <v>116083</v>
      </c>
      <c r="L38" s="120">
        <v>140430</v>
      </c>
      <c r="M38" s="120">
        <v>140995</v>
      </c>
      <c r="N38" s="120">
        <v>146880</v>
      </c>
      <c r="O38" s="120"/>
      <c r="P38" s="120">
        <v>205400</v>
      </c>
      <c r="Q38" s="124">
        <v>228850</v>
      </c>
      <c r="R38" s="120">
        <v>191000</v>
      </c>
      <c r="S38" s="120"/>
      <c r="T38" s="120">
        <v>126360</v>
      </c>
      <c r="U38" s="120">
        <v>159355</v>
      </c>
      <c r="V38" s="120">
        <v>152520</v>
      </c>
      <c r="W38" s="120">
        <v>148180</v>
      </c>
      <c r="X38" s="120">
        <v>146125</v>
      </c>
      <c r="Y38" s="120"/>
      <c r="Z38" s="120">
        <v>136620</v>
      </c>
      <c r="AA38" s="120">
        <v>137520</v>
      </c>
      <c r="AB38" s="120">
        <v>148785.29999999999</v>
      </c>
      <c r="AC38" s="120">
        <v>147810</v>
      </c>
      <c r="AD38" s="120">
        <v>151700</v>
      </c>
      <c r="AE38" s="120">
        <v>155595</v>
      </c>
      <c r="AF38" s="120">
        <v>138785.20000000001</v>
      </c>
      <c r="AG38" s="120">
        <v>143295</v>
      </c>
      <c r="AH38" s="120">
        <v>149240</v>
      </c>
      <c r="AI38" s="120">
        <v>145960</v>
      </c>
      <c r="AJ38" s="120">
        <v>95200</v>
      </c>
      <c r="AK38" s="120">
        <v>99600</v>
      </c>
      <c r="AL38" s="120">
        <v>190250</v>
      </c>
      <c r="AM38" s="120">
        <v>190250</v>
      </c>
      <c r="AN38" s="120">
        <v>169500</v>
      </c>
      <c r="AO38" s="120">
        <v>169675</v>
      </c>
      <c r="AP38" s="120">
        <v>172640</v>
      </c>
      <c r="AQ38" s="120">
        <v>183638</v>
      </c>
      <c r="AR38" s="120">
        <v>191178</v>
      </c>
      <c r="AS38" s="120">
        <v>192400</v>
      </c>
      <c r="AT38" s="120">
        <v>181506</v>
      </c>
      <c r="AU38" s="120">
        <v>176566</v>
      </c>
      <c r="AV38" s="120">
        <v>174850</v>
      </c>
      <c r="AW38" s="120">
        <v>178672</v>
      </c>
      <c r="AX38" s="120">
        <v>244125</v>
      </c>
      <c r="AY38" s="120">
        <v>247660</v>
      </c>
      <c r="AZ38" s="120">
        <v>274960</v>
      </c>
      <c r="BA38" s="120">
        <v>287490</v>
      </c>
      <c r="BB38" s="120">
        <v>278180</v>
      </c>
      <c r="BC38" s="120">
        <v>261415</v>
      </c>
      <c r="BD38" s="100">
        <v>263958</v>
      </c>
      <c r="BE38" s="120">
        <v>256563</v>
      </c>
      <c r="BF38" s="120">
        <v>257002</v>
      </c>
      <c r="BG38" s="120">
        <v>255611</v>
      </c>
      <c r="BH38" s="139">
        <v>292194</v>
      </c>
      <c r="BI38" s="157">
        <v>260838</v>
      </c>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row>
    <row r="39" spans="1:83" x14ac:dyDescent="0.25">
      <c r="A39" s="116" t="s">
        <v>208</v>
      </c>
      <c r="B39" s="120">
        <v>5201</v>
      </c>
      <c r="C39" s="120">
        <v>7963</v>
      </c>
      <c r="D39" s="120">
        <v>12079</v>
      </c>
      <c r="E39" s="120">
        <v>9857</v>
      </c>
      <c r="F39" s="120">
        <v>11171</v>
      </c>
      <c r="G39" s="120">
        <v>5187</v>
      </c>
      <c r="H39" s="124">
        <v>15100</v>
      </c>
      <c r="I39" s="120">
        <v>16611</v>
      </c>
      <c r="J39" s="120">
        <v>16571</v>
      </c>
      <c r="K39" s="120">
        <v>17793</v>
      </c>
      <c r="L39" s="120">
        <v>21834</v>
      </c>
      <c r="M39" s="120">
        <v>24260</v>
      </c>
      <c r="N39" s="120">
        <v>27168</v>
      </c>
      <c r="O39" s="120"/>
      <c r="P39" s="120">
        <v>30044.5</v>
      </c>
      <c r="Q39" s="124">
        <v>33790</v>
      </c>
      <c r="R39" s="120">
        <v>26609</v>
      </c>
      <c r="S39" s="120"/>
      <c r="T39" s="120">
        <v>36480</v>
      </c>
      <c r="U39" s="120">
        <v>47225</v>
      </c>
      <c r="V39" s="120">
        <v>38101</v>
      </c>
      <c r="W39" s="120">
        <v>39982</v>
      </c>
      <c r="X39" s="120">
        <v>38368</v>
      </c>
      <c r="Y39" s="120"/>
      <c r="Z39" s="120">
        <v>43578</v>
      </c>
      <c r="AA39" s="120">
        <v>41112</v>
      </c>
      <c r="AB39" s="120">
        <v>36101.300000000003</v>
      </c>
      <c r="AC39" s="120">
        <v>47601.5</v>
      </c>
      <c r="AD39" s="120">
        <v>42485</v>
      </c>
      <c r="AE39" s="120">
        <v>49380</v>
      </c>
      <c r="AF39" s="120">
        <v>53112.3</v>
      </c>
      <c r="AG39" s="120">
        <v>46676.5</v>
      </c>
      <c r="AH39" s="120">
        <v>56723</v>
      </c>
      <c r="AI39" s="120">
        <v>64738</v>
      </c>
      <c r="AJ39" s="120">
        <v>32217</v>
      </c>
      <c r="AK39" s="120">
        <v>26097</v>
      </c>
      <c r="AL39" s="120">
        <v>19644</v>
      </c>
      <c r="AM39" s="120">
        <v>22098</v>
      </c>
      <c r="AN39" s="120">
        <v>18812</v>
      </c>
      <c r="AO39" s="120">
        <v>22695</v>
      </c>
      <c r="AP39" s="120">
        <v>23794</v>
      </c>
      <c r="AQ39" s="120">
        <v>28642</v>
      </c>
      <c r="AR39" s="120">
        <v>26378</v>
      </c>
      <c r="AS39" s="120">
        <v>25001</v>
      </c>
      <c r="AT39" s="120">
        <v>25627.5</v>
      </c>
      <c r="AU39" s="120">
        <v>22363.7</v>
      </c>
      <c r="AV39" s="120">
        <v>19161.5</v>
      </c>
      <c r="AW39" s="120">
        <v>34102.6</v>
      </c>
      <c r="AX39" s="120">
        <v>29615.4</v>
      </c>
      <c r="AY39" s="120">
        <v>31614.1</v>
      </c>
      <c r="AZ39" s="120">
        <v>30061</v>
      </c>
      <c r="BA39" s="120">
        <v>25478.3</v>
      </c>
      <c r="BB39" s="120">
        <v>22232</v>
      </c>
      <c r="BC39" s="120">
        <v>19003</v>
      </c>
      <c r="BD39" s="100">
        <v>25942</v>
      </c>
      <c r="BE39" s="120">
        <v>21633</v>
      </c>
      <c r="BF39" s="120">
        <v>25749</v>
      </c>
      <c r="BG39" s="120">
        <v>35286</v>
      </c>
      <c r="BH39" s="139">
        <v>30499</v>
      </c>
      <c r="BI39" s="157">
        <v>24915</v>
      </c>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row>
    <row r="40" spans="1:83" x14ac:dyDescent="0.25">
      <c r="B40" s="120"/>
      <c r="C40" s="120"/>
      <c r="D40" s="120"/>
      <c r="E40" s="120"/>
      <c r="F40" s="120"/>
      <c r="G40" s="120"/>
      <c r="H40" s="124"/>
      <c r="I40" s="120"/>
      <c r="J40" s="120"/>
      <c r="K40" s="120"/>
      <c r="L40" s="120"/>
      <c r="M40" s="120"/>
      <c r="N40" s="120"/>
      <c r="O40" s="120"/>
      <c r="P40" s="120"/>
      <c r="Q40" s="124"/>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E40" s="120"/>
      <c r="BF40" s="120"/>
      <c r="BG40" s="120"/>
      <c r="BH40" s="157"/>
      <c r="BI40" s="157"/>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row>
    <row r="41" spans="1:83" x14ac:dyDescent="0.25">
      <c r="A41" s="116" t="s">
        <v>140</v>
      </c>
      <c r="B41" s="120">
        <v>437450</v>
      </c>
      <c r="C41" s="120">
        <v>535652</v>
      </c>
      <c r="D41" s="120">
        <v>691518</v>
      </c>
      <c r="E41" s="120">
        <v>651007</v>
      </c>
      <c r="F41" s="120">
        <v>726445</v>
      </c>
      <c r="G41" s="120">
        <v>755590</v>
      </c>
      <c r="H41" s="120">
        <v>908685</v>
      </c>
      <c r="I41" s="120">
        <v>940761</v>
      </c>
      <c r="J41" s="120">
        <v>974849</v>
      </c>
      <c r="K41" s="120">
        <v>1076382</v>
      </c>
      <c r="L41" s="120">
        <v>1214904</v>
      </c>
      <c r="M41" s="120">
        <v>1314369</v>
      </c>
      <c r="N41" s="120">
        <v>1430955</v>
      </c>
      <c r="O41" s="120"/>
      <c r="P41" s="120">
        <v>1669100</v>
      </c>
      <c r="Q41" s="124">
        <v>1911136</v>
      </c>
      <c r="R41" s="120">
        <v>1857931</v>
      </c>
      <c r="S41" s="120"/>
      <c r="T41" s="120">
        <v>2054221.79</v>
      </c>
      <c r="U41" s="120">
        <v>2239169.64</v>
      </c>
      <c r="V41" s="120">
        <v>2113122.1800000002</v>
      </c>
      <c r="W41" s="120">
        <v>2212456.6380000003</v>
      </c>
      <c r="X41" s="120">
        <v>2173245.84</v>
      </c>
      <c r="Y41" s="120"/>
      <c r="Z41" s="120">
        <v>2453939.48</v>
      </c>
      <c r="AA41" s="120">
        <v>2323526.66</v>
      </c>
      <c r="AB41" s="120">
        <v>2415042.6</v>
      </c>
      <c r="AC41" s="120">
        <v>2711015.0049999999</v>
      </c>
      <c r="AD41" s="120">
        <v>2658504.29</v>
      </c>
      <c r="AE41" s="120">
        <v>2722895.49</v>
      </c>
      <c r="AF41" s="120">
        <v>2890967.18</v>
      </c>
      <c r="AG41" s="120">
        <v>2997428.08</v>
      </c>
      <c r="AH41" s="120">
        <v>2962479.9</v>
      </c>
      <c r="AI41" s="120">
        <v>3120087.5</v>
      </c>
      <c r="AJ41" s="120">
        <v>3787702</v>
      </c>
      <c r="AK41" s="120">
        <v>3957401</v>
      </c>
      <c r="AL41" s="120">
        <v>3561386</v>
      </c>
      <c r="AM41" s="120">
        <v>3533928</v>
      </c>
      <c r="AN41" s="120">
        <v>3737106.96</v>
      </c>
      <c r="AO41" s="120">
        <v>3559440</v>
      </c>
      <c r="AP41" s="120">
        <v>3823631</v>
      </c>
      <c r="AQ41" s="120">
        <v>3700375</v>
      </c>
      <c r="AR41" s="120">
        <v>3640009</v>
      </c>
      <c r="AS41" s="120">
        <v>3660002</v>
      </c>
      <c r="AT41" s="120">
        <v>3555436.9</v>
      </c>
      <c r="AU41" s="120">
        <v>3519680.6</v>
      </c>
      <c r="AV41" s="120">
        <v>3407306</v>
      </c>
      <c r="AW41" s="120">
        <v>3850765.5</v>
      </c>
      <c r="AX41" s="120">
        <v>3767658</v>
      </c>
      <c r="AY41" s="120">
        <f t="shared" ref="AY41:BH41" si="1">+AY39+AY38+AY37+AY35</f>
        <v>4012292.8</v>
      </c>
      <c r="AZ41" s="120">
        <f t="shared" si="1"/>
        <v>4088152.3</v>
      </c>
      <c r="BA41" s="120">
        <f t="shared" si="1"/>
        <v>3807441.1</v>
      </c>
      <c r="BB41" s="120">
        <f t="shared" si="1"/>
        <v>4054263</v>
      </c>
      <c r="BC41" s="120">
        <f t="shared" si="1"/>
        <v>3895140</v>
      </c>
      <c r="BD41" s="120">
        <f t="shared" si="1"/>
        <v>4710536</v>
      </c>
      <c r="BE41" s="120">
        <f t="shared" si="1"/>
        <v>3743741</v>
      </c>
      <c r="BF41" s="120">
        <f t="shared" si="1"/>
        <v>3950734</v>
      </c>
      <c r="BG41" s="120">
        <f t="shared" si="1"/>
        <v>4343033</v>
      </c>
      <c r="BH41" s="157">
        <f t="shared" si="1"/>
        <v>4682899</v>
      </c>
      <c r="BI41" s="157">
        <f>+BI39+BI38+BI37+BI35</f>
        <v>4703766</v>
      </c>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row>
    <row r="42" spans="1:83" x14ac:dyDescent="0.25">
      <c r="A42" s="116" t="s">
        <v>141</v>
      </c>
      <c r="B42" s="155">
        <v>3.7360000000000002</v>
      </c>
      <c r="C42" s="155">
        <v>4.7750000000000004</v>
      </c>
      <c r="D42" s="155">
        <v>5.9610000000000003</v>
      </c>
      <c r="E42" s="155">
        <v>4.83</v>
      </c>
      <c r="F42" s="155">
        <v>5.125</v>
      </c>
      <c r="G42" s="155">
        <v>5.1379999999999999</v>
      </c>
      <c r="H42" s="155">
        <v>5.1459999999999999</v>
      </c>
      <c r="I42" s="127">
        <v>5.2869999999999999</v>
      </c>
      <c r="J42" s="127">
        <v>5.1269999999999998</v>
      </c>
      <c r="K42" s="127">
        <v>5.101</v>
      </c>
      <c r="L42" s="127">
        <v>5.2530000000000001</v>
      </c>
      <c r="M42" s="127">
        <v>5.0060000000000002</v>
      </c>
      <c r="N42" s="127">
        <v>5.282</v>
      </c>
      <c r="O42" s="127"/>
      <c r="P42" s="127">
        <v>5.04</v>
      </c>
      <c r="Q42" s="124">
        <v>5.58</v>
      </c>
      <c r="R42" s="127">
        <v>4.5</v>
      </c>
      <c r="S42" s="127"/>
      <c r="T42" s="127">
        <v>5.8650000000000002</v>
      </c>
      <c r="U42" s="127">
        <v>4.55</v>
      </c>
      <c r="V42" s="127">
        <v>5.3230000000000004</v>
      </c>
      <c r="W42" s="127">
        <v>5.7290000000000001</v>
      </c>
      <c r="X42" s="127">
        <v>5</v>
      </c>
      <c r="Y42" s="127"/>
      <c r="Z42" s="127">
        <v>5.226</v>
      </c>
      <c r="AA42" s="127">
        <v>4.7809999999999997</v>
      </c>
      <c r="AB42" s="127">
        <v>4.3789999999999996</v>
      </c>
      <c r="AC42" s="127">
        <v>5.6379999999999999</v>
      </c>
      <c r="AD42" s="127">
        <v>5.1929999999999996</v>
      </c>
      <c r="AE42" s="127">
        <v>5.625</v>
      </c>
      <c r="AF42" s="127">
        <v>5.7080000000000002</v>
      </c>
      <c r="AG42" s="127">
        <v>5.165</v>
      </c>
      <c r="AH42" s="127">
        <v>5.9790000000000001</v>
      </c>
      <c r="AI42" s="127">
        <v>5.7480000000000002</v>
      </c>
      <c r="AJ42" s="127">
        <v>6.6639999999999997</v>
      </c>
      <c r="AK42" s="127">
        <v>5.44</v>
      </c>
      <c r="AL42" s="127">
        <v>5.44</v>
      </c>
      <c r="AM42" s="127">
        <v>5.44</v>
      </c>
      <c r="AN42" s="127">
        <v>4.42</v>
      </c>
      <c r="AO42" s="127">
        <v>4.8940000000000001</v>
      </c>
      <c r="AP42" s="127">
        <v>5.2</v>
      </c>
      <c r="AQ42" s="127">
        <v>5.72</v>
      </c>
      <c r="AR42" s="127">
        <v>4.875</v>
      </c>
      <c r="AS42" s="127">
        <v>5.4379999999999997</v>
      </c>
      <c r="AT42" s="127">
        <v>5.5250000000000004</v>
      </c>
      <c r="AU42" s="127">
        <v>5.0049999999999999</v>
      </c>
      <c r="AV42" s="127">
        <v>4</v>
      </c>
      <c r="AW42" s="127">
        <v>5.625</v>
      </c>
      <c r="AX42" s="127">
        <v>5</v>
      </c>
      <c r="AY42" s="127">
        <v>4.8280000000000003</v>
      </c>
      <c r="AZ42" s="128">
        <v>5.44</v>
      </c>
      <c r="BA42" s="128">
        <v>4.83</v>
      </c>
      <c r="BB42" s="128">
        <v>4.7949999999999999</v>
      </c>
      <c r="BC42" s="127">
        <v>4.08</v>
      </c>
      <c r="BD42" s="112">
        <v>5.3</v>
      </c>
      <c r="BE42" s="127">
        <v>4.13</v>
      </c>
      <c r="BF42" s="127">
        <v>4.3</v>
      </c>
      <c r="BG42" s="127">
        <v>4.7409999999999997</v>
      </c>
      <c r="BH42" s="166">
        <v>4.726</v>
      </c>
      <c r="BI42" s="165">
        <v>4.7839999999999998</v>
      </c>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row>
    <row r="43" spans="1:83" x14ac:dyDescent="0.25">
      <c r="A43" s="116" t="s">
        <v>142</v>
      </c>
      <c r="B43" s="120">
        <v>117079</v>
      </c>
      <c r="C43" s="120">
        <v>112178.42931937172</v>
      </c>
      <c r="D43" s="120">
        <v>116007.04579768494</v>
      </c>
      <c r="E43" s="120">
        <v>134784.0579710145</v>
      </c>
      <c r="F43" s="120">
        <v>141745.36585365853</v>
      </c>
      <c r="G43" s="120">
        <v>147059.1669910471</v>
      </c>
      <c r="H43" s="120">
        <v>176580.83948698017</v>
      </c>
      <c r="I43" s="120">
        <v>177938.5284660488</v>
      </c>
      <c r="J43" s="120">
        <v>190140.23795591964</v>
      </c>
      <c r="K43" s="120">
        <v>211013.91883944324</v>
      </c>
      <c r="L43" s="120">
        <v>231278.12678469447</v>
      </c>
      <c r="M43" s="120">
        <v>262558.72952457052</v>
      </c>
      <c r="N43" s="120">
        <v>270917</v>
      </c>
      <c r="O43" s="120"/>
      <c r="P43" s="120">
        <v>331170.63492063491</v>
      </c>
      <c r="Q43" s="124">
        <v>342497.49103942653</v>
      </c>
      <c r="R43" s="120">
        <v>412873.55555555556</v>
      </c>
      <c r="S43" s="120"/>
      <c r="T43" s="120">
        <v>350251</v>
      </c>
      <c r="U43" s="120">
        <v>492125.19560439553</v>
      </c>
      <c r="V43" s="120">
        <v>396986</v>
      </c>
      <c r="W43" s="120">
        <v>386174</v>
      </c>
      <c r="X43" s="120">
        <v>434649</v>
      </c>
      <c r="Y43" s="120"/>
      <c r="Z43" s="120">
        <v>469600</v>
      </c>
      <c r="AA43" s="120">
        <v>485967</v>
      </c>
      <c r="AB43" s="120">
        <v>551455</v>
      </c>
      <c r="AC43" s="120">
        <v>480890</v>
      </c>
      <c r="AD43" s="120">
        <v>511969</v>
      </c>
      <c r="AE43" s="120">
        <v>484070</v>
      </c>
      <c r="AF43" s="120">
        <v>506493</v>
      </c>
      <c r="AG43" s="120">
        <v>580285</v>
      </c>
      <c r="AH43" s="120">
        <v>495441</v>
      </c>
      <c r="AI43" s="120">
        <v>542786</v>
      </c>
      <c r="AJ43" s="120">
        <v>568383</v>
      </c>
      <c r="AK43" s="120">
        <v>727464</v>
      </c>
      <c r="AL43" s="120">
        <v>654667</v>
      </c>
      <c r="AM43" s="120">
        <v>649619</v>
      </c>
      <c r="AN43" s="120">
        <v>845499.31221719459</v>
      </c>
      <c r="AO43" s="120">
        <v>726124</v>
      </c>
      <c r="AP43" s="120">
        <v>735314</v>
      </c>
      <c r="AQ43" s="120">
        <v>646919</v>
      </c>
      <c r="AR43" s="120">
        <v>746669</v>
      </c>
      <c r="AS43" s="120">
        <v>673104</v>
      </c>
      <c r="AT43" s="120">
        <v>643517.9909502262</v>
      </c>
      <c r="AU43" s="120">
        <v>703232.9</v>
      </c>
      <c r="AV43" s="120">
        <v>851826.5</v>
      </c>
      <c r="AW43" s="120">
        <v>684580.5</v>
      </c>
      <c r="AX43" s="120">
        <v>753531.6</v>
      </c>
      <c r="AY43" s="120">
        <v>831046.6</v>
      </c>
      <c r="AZ43" s="120">
        <v>751498.6</v>
      </c>
      <c r="BA43" s="120">
        <v>788290.08281573502</v>
      </c>
      <c r="BB43" s="120">
        <f t="shared" ref="BB43:BI43" si="2">+BB41/BB42</f>
        <v>845518.87382690306</v>
      </c>
      <c r="BC43" s="120">
        <f t="shared" si="2"/>
        <v>954691.17647058819</v>
      </c>
      <c r="BD43" s="120">
        <f t="shared" si="2"/>
        <v>888780.3773584906</v>
      </c>
      <c r="BE43" s="120">
        <f t="shared" si="2"/>
        <v>906474.81840193702</v>
      </c>
      <c r="BF43" s="120">
        <f t="shared" si="2"/>
        <v>918775.34883720928</v>
      </c>
      <c r="BG43" s="120">
        <f t="shared" si="2"/>
        <v>916058.42649230128</v>
      </c>
      <c r="BH43" s="157">
        <f t="shared" si="2"/>
        <v>990880.02539145155</v>
      </c>
      <c r="BI43" s="157">
        <f t="shared" si="2"/>
        <v>983228.67892976594</v>
      </c>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row>
    <row r="44" spans="1:83" x14ac:dyDescent="0.25">
      <c r="BD44" s="10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C8A13-95E1-489D-A5D9-ED8C21E9F3C8}">
  <sheetPr codeName="Hoja18"/>
  <dimension ref="A1:AF36"/>
  <sheetViews>
    <sheetView zoomScaleNormal="100" workbookViewId="0">
      <selection sqref="A1:P2"/>
    </sheetView>
  </sheetViews>
  <sheetFormatPr baseColWidth="10" defaultColWidth="11.42578125" defaultRowHeight="15" x14ac:dyDescent="0.25"/>
  <cols>
    <col min="1" max="1" width="31.85546875" style="1" customWidth="1"/>
    <col min="2" max="3" width="11.7109375" style="1" bestFit="1" customWidth="1"/>
    <col min="4" max="4" width="11.42578125" style="1" bestFit="1" customWidth="1"/>
    <col min="5" max="6" width="11.7109375" style="1" bestFit="1" customWidth="1"/>
    <col min="7" max="8" width="11.7109375" style="1" customWidth="1"/>
    <col min="9" max="9" width="1" style="1" customWidth="1"/>
    <col min="10"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4"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x14ac:dyDescent="0.25">
      <c r="A5" s="211" t="s">
        <v>383</v>
      </c>
      <c r="B5" s="212"/>
      <c r="C5" s="211"/>
      <c r="D5" s="210"/>
      <c r="E5" s="210"/>
      <c r="F5" s="210"/>
      <c r="G5" s="210"/>
      <c r="H5" s="210"/>
      <c r="I5" s="210"/>
      <c r="J5" s="210"/>
      <c r="K5" s="210"/>
      <c r="L5" s="210"/>
      <c r="M5" s="210"/>
      <c r="N5" s="210"/>
      <c r="O5" s="210"/>
      <c r="P5" s="210"/>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row>
    <row r="9" spans="1:18" x14ac:dyDescent="0.25">
      <c r="A9" s="327" t="s">
        <v>89</v>
      </c>
      <c r="B9" s="318" t="s">
        <v>348</v>
      </c>
      <c r="C9" s="318"/>
      <c r="D9" s="318"/>
      <c r="E9" s="318"/>
      <c r="F9" s="318"/>
      <c r="G9" s="318"/>
      <c r="H9" s="318"/>
      <c r="I9" s="216"/>
      <c r="J9" s="318" t="s">
        <v>349</v>
      </c>
      <c r="K9" s="318"/>
      <c r="L9" s="318"/>
      <c r="M9" s="318"/>
      <c r="N9" s="318"/>
      <c r="O9" s="318"/>
      <c r="P9" s="319"/>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9"/>
      <c r="B11" s="308"/>
      <c r="C11" s="308"/>
      <c r="D11" s="308"/>
      <c r="E11" s="308"/>
      <c r="F11" s="308"/>
      <c r="G11" s="308"/>
      <c r="H11" s="308"/>
      <c r="I11" s="46"/>
      <c r="J11" s="308"/>
      <c r="K11" s="308"/>
      <c r="L11" s="308"/>
      <c r="M11" s="308"/>
      <c r="N11" s="308"/>
      <c r="O11" s="308"/>
      <c r="P11" s="310"/>
    </row>
    <row r="12" spans="1:18" x14ac:dyDescent="0.25">
      <c r="A12" s="66" t="s">
        <v>91</v>
      </c>
      <c r="B12" s="169">
        <v>367380</v>
      </c>
      <c r="C12" s="169">
        <v>452160</v>
      </c>
      <c r="D12" s="169">
        <v>461580</v>
      </c>
      <c r="E12" s="169">
        <v>461580</v>
      </c>
      <c r="F12" s="169">
        <v>471000</v>
      </c>
      <c r="G12" s="169">
        <v>386220</v>
      </c>
      <c r="H12" s="169">
        <v>471000</v>
      </c>
      <c r="I12" s="169"/>
      <c r="J12" s="169">
        <v>316480.91399999999</v>
      </c>
      <c r="K12" s="169">
        <v>311428.02600000001</v>
      </c>
      <c r="L12" s="169">
        <v>303464.35800000001</v>
      </c>
      <c r="M12" s="169">
        <v>331689.50400000002</v>
      </c>
      <c r="N12" s="169">
        <v>346057.83</v>
      </c>
      <c r="O12" s="169">
        <v>413402.35200000001</v>
      </c>
      <c r="P12" s="179">
        <v>471034.85399999999</v>
      </c>
    </row>
    <row r="13" spans="1:18" x14ac:dyDescent="0.25">
      <c r="A13" s="68" t="s">
        <v>209</v>
      </c>
      <c r="B13" s="69">
        <v>720590</v>
      </c>
      <c r="C13" s="69">
        <v>754348</v>
      </c>
      <c r="D13" s="69">
        <v>832446</v>
      </c>
      <c r="E13" s="69">
        <v>817250</v>
      </c>
      <c r="F13" s="69">
        <v>789900</v>
      </c>
      <c r="G13" s="69">
        <v>890700</v>
      </c>
      <c r="H13" s="69">
        <v>1301850</v>
      </c>
      <c r="I13" s="169"/>
      <c r="J13" s="69">
        <v>630691.505</v>
      </c>
      <c r="K13" s="69">
        <v>635101.39</v>
      </c>
      <c r="L13" s="69">
        <v>738023.19</v>
      </c>
      <c r="M13" s="69">
        <v>685062.245</v>
      </c>
      <c r="N13" s="69">
        <v>651609.36499999999</v>
      </c>
      <c r="O13" s="69">
        <v>945111.25</v>
      </c>
      <c r="P13" s="70">
        <v>910760.59499999997</v>
      </c>
    </row>
    <row r="14" spans="1:18" x14ac:dyDescent="0.25">
      <c r="A14" s="66" t="s">
        <v>92</v>
      </c>
      <c r="B14" s="169">
        <v>400000</v>
      </c>
      <c r="C14" s="169">
        <v>450000</v>
      </c>
      <c r="D14" s="169">
        <v>500000</v>
      </c>
      <c r="E14" s="169">
        <v>500000</v>
      </c>
      <c r="F14" s="169">
        <v>500000</v>
      </c>
      <c r="G14" s="169">
        <v>500000</v>
      </c>
      <c r="H14" s="169">
        <v>500000</v>
      </c>
      <c r="I14" s="169"/>
      <c r="J14" s="169">
        <v>0</v>
      </c>
      <c r="K14" s="169">
        <v>0</v>
      </c>
      <c r="L14" s="169">
        <v>0</v>
      </c>
      <c r="M14" s="169">
        <v>0</v>
      </c>
      <c r="N14" s="169">
        <v>0</v>
      </c>
      <c r="O14" s="169">
        <v>0</v>
      </c>
      <c r="P14" s="179">
        <v>0</v>
      </c>
    </row>
    <row r="15" spans="1:18" x14ac:dyDescent="0.25">
      <c r="A15" s="68" t="s">
        <v>93</v>
      </c>
      <c r="B15" s="69">
        <v>588725</v>
      </c>
      <c r="C15" s="69">
        <v>653359.897</v>
      </c>
      <c r="D15" s="69">
        <v>694083</v>
      </c>
      <c r="E15" s="69">
        <v>905164</v>
      </c>
      <c r="F15" s="69">
        <v>1316588</v>
      </c>
      <c r="G15" s="69">
        <v>1607880</v>
      </c>
      <c r="H15" s="69">
        <v>1006850</v>
      </c>
      <c r="I15" s="169"/>
      <c r="J15" s="69">
        <v>828596.90800000005</v>
      </c>
      <c r="K15" s="69">
        <v>1038311.589</v>
      </c>
      <c r="L15" s="69">
        <v>1032729.347</v>
      </c>
      <c r="M15" s="69">
        <v>1260325.639</v>
      </c>
      <c r="N15" s="69">
        <v>2295981.3360000001</v>
      </c>
      <c r="O15" s="69">
        <v>2113000.3330000001</v>
      </c>
      <c r="P15" s="70">
        <v>1587589.1869999999</v>
      </c>
    </row>
    <row r="16" spans="1:18" x14ac:dyDescent="0.25">
      <c r="A16" s="66" t="s">
        <v>94</v>
      </c>
      <c r="B16" s="169">
        <v>924918.77</v>
      </c>
      <c r="C16" s="169">
        <v>1051458.1042569999</v>
      </c>
      <c r="D16" s="169">
        <v>731367.28300000005</v>
      </c>
      <c r="E16" s="169">
        <v>715730</v>
      </c>
      <c r="F16" s="169">
        <v>789625</v>
      </c>
      <c r="G16" s="169">
        <v>805085</v>
      </c>
      <c r="H16" s="169">
        <v>1113442</v>
      </c>
      <c r="I16" s="169"/>
      <c r="J16" s="169">
        <v>799644.72726499999</v>
      </c>
      <c r="K16" s="169">
        <v>815880.08389599994</v>
      </c>
      <c r="L16" s="169">
        <v>836813.74060100003</v>
      </c>
      <c r="M16" s="169">
        <v>1044232.268</v>
      </c>
      <c r="N16" s="169">
        <v>1158563.1980000001</v>
      </c>
      <c r="O16" s="169">
        <v>1264162.9306140002</v>
      </c>
      <c r="P16" s="179">
        <v>1310010.0234359999</v>
      </c>
    </row>
    <row r="17" spans="1:32" x14ac:dyDescent="0.25">
      <c r="A17" s="68" t="s">
        <v>277</v>
      </c>
      <c r="B17" s="69">
        <v>624549.375</v>
      </c>
      <c r="C17" s="69">
        <v>587340.02</v>
      </c>
      <c r="D17" s="69">
        <v>587423.79499999993</v>
      </c>
      <c r="E17" s="69">
        <v>685992.49100000004</v>
      </c>
      <c r="F17" s="69">
        <v>898844.54999999993</v>
      </c>
      <c r="G17" s="69">
        <v>852608.88</v>
      </c>
      <c r="H17" s="69">
        <v>905309.11499999999</v>
      </c>
      <c r="I17" s="169"/>
      <c r="J17" s="69">
        <v>800378.75</v>
      </c>
      <c r="K17" s="69">
        <v>733200.1399999999</v>
      </c>
      <c r="L17" s="69">
        <v>800590.076</v>
      </c>
      <c r="M17" s="69">
        <v>879014.17699999991</v>
      </c>
      <c r="N17" s="69">
        <v>931282.10600000003</v>
      </c>
      <c r="O17" s="69">
        <v>925025.77199999988</v>
      </c>
      <c r="P17" s="70">
        <v>1063974.1809999999</v>
      </c>
    </row>
    <row r="18" spans="1:32" x14ac:dyDescent="0.25">
      <c r="A18" s="81" t="s">
        <v>111</v>
      </c>
      <c r="B18" s="82">
        <v>3626163.145</v>
      </c>
      <c r="C18" s="82">
        <v>3948666.0212569996</v>
      </c>
      <c r="D18" s="82">
        <v>3806900.0779999997</v>
      </c>
      <c r="E18" s="82">
        <v>4085716.4909999999</v>
      </c>
      <c r="F18" s="82">
        <v>4765957.55</v>
      </c>
      <c r="G18" s="82">
        <v>5042493.88</v>
      </c>
      <c r="H18" s="82">
        <v>5298451.1150000002</v>
      </c>
      <c r="I18" s="82"/>
      <c r="J18" s="82">
        <v>3375792.8042649999</v>
      </c>
      <c r="K18" s="82">
        <v>3533921.2288959995</v>
      </c>
      <c r="L18" s="82">
        <v>3711620.7116009998</v>
      </c>
      <c r="M18" s="82">
        <v>4200323.8330000006</v>
      </c>
      <c r="N18" s="82">
        <v>5383493.835</v>
      </c>
      <c r="O18" s="82">
        <v>5660702.6376140006</v>
      </c>
      <c r="P18" s="87">
        <v>5343368.8404359994</v>
      </c>
      <c r="R18" s="293"/>
      <c r="S18" s="293"/>
      <c r="T18" s="293"/>
      <c r="U18" s="293"/>
      <c r="V18" s="293"/>
      <c r="W18" s="293"/>
      <c r="X18" s="293"/>
      <c r="Y18" s="293"/>
      <c r="Z18" s="293"/>
      <c r="AA18" s="293"/>
      <c r="AB18" s="293"/>
      <c r="AC18" s="293"/>
      <c r="AD18" s="293"/>
      <c r="AE18" s="293"/>
      <c r="AF18" s="293"/>
    </row>
    <row r="19" spans="1:32" x14ac:dyDescent="0.25">
      <c r="A19" s="71"/>
      <c r="B19" s="270"/>
      <c r="C19" s="270"/>
      <c r="D19" s="270"/>
      <c r="E19" s="270"/>
      <c r="F19" s="270"/>
      <c r="G19" s="270"/>
      <c r="H19" s="270"/>
      <c r="J19" s="270"/>
      <c r="K19" s="270"/>
      <c r="L19" s="270"/>
      <c r="M19" s="270"/>
      <c r="N19" s="270"/>
      <c r="O19" s="270"/>
      <c r="P19" s="270"/>
    </row>
    <row r="20" spans="1:32" x14ac:dyDescent="0.25">
      <c r="A20" s="327" t="s">
        <v>89</v>
      </c>
      <c r="B20" s="318" t="s">
        <v>350</v>
      </c>
      <c r="C20" s="318"/>
      <c r="D20" s="318"/>
      <c r="E20" s="318"/>
      <c r="F20" s="318"/>
      <c r="G20" s="318"/>
      <c r="H20" s="318"/>
      <c r="I20" s="216"/>
      <c r="J20" s="318" t="s">
        <v>351</v>
      </c>
      <c r="K20" s="318"/>
      <c r="L20" s="318"/>
      <c r="M20" s="318"/>
      <c r="N20" s="318"/>
      <c r="O20" s="318"/>
      <c r="P20" s="319"/>
    </row>
    <row r="21" spans="1:32" ht="14.1" customHeight="1" x14ac:dyDescent="0.25">
      <c r="A21" s="328"/>
      <c r="B21" s="307">
        <v>2018</v>
      </c>
      <c r="C21" s="307">
        <v>2019</v>
      </c>
      <c r="D21" s="307">
        <v>2020</v>
      </c>
      <c r="E21" s="307">
        <v>2021</v>
      </c>
      <c r="F21" s="307">
        <v>2022</v>
      </c>
      <c r="G21" s="307" t="s">
        <v>393</v>
      </c>
      <c r="H21" s="307" t="s">
        <v>394</v>
      </c>
      <c r="I21" s="26"/>
      <c r="J21" s="307">
        <v>2018</v>
      </c>
      <c r="K21" s="307">
        <v>2019</v>
      </c>
      <c r="L21" s="307">
        <v>2020</v>
      </c>
      <c r="M21" s="307">
        <v>2021</v>
      </c>
      <c r="N21" s="307">
        <v>2022</v>
      </c>
      <c r="O21" s="307" t="s">
        <v>393</v>
      </c>
      <c r="P21" s="309" t="s">
        <v>394</v>
      </c>
    </row>
    <row r="22" spans="1:32" x14ac:dyDescent="0.25">
      <c r="A22" s="329"/>
      <c r="B22" s="308"/>
      <c r="C22" s="308"/>
      <c r="D22" s="308"/>
      <c r="E22" s="308"/>
      <c r="F22" s="308"/>
      <c r="G22" s="308"/>
      <c r="H22" s="308"/>
      <c r="I22" s="46"/>
      <c r="J22" s="308"/>
      <c r="K22" s="308"/>
      <c r="L22" s="308"/>
      <c r="M22" s="308"/>
      <c r="N22" s="308"/>
      <c r="O22" s="308"/>
      <c r="P22" s="310"/>
    </row>
    <row r="23" spans="1:32" x14ac:dyDescent="0.25">
      <c r="A23" s="66" t="s">
        <v>91</v>
      </c>
      <c r="B23" s="169">
        <v>376800</v>
      </c>
      <c r="C23" s="169">
        <v>376800</v>
      </c>
      <c r="D23" s="169">
        <v>466290</v>
      </c>
      <c r="E23" s="169">
        <v>471000</v>
      </c>
      <c r="F23" s="169">
        <v>499260</v>
      </c>
      <c r="G23" s="169">
        <v>499260</v>
      </c>
      <c r="H23" s="169">
        <v>471000</v>
      </c>
      <c r="I23" s="169"/>
      <c r="J23" s="169">
        <v>396277.73400000005</v>
      </c>
      <c r="K23" s="169">
        <v>346940.48400000005</v>
      </c>
      <c r="L23" s="169">
        <v>327549.41399999999</v>
      </c>
      <c r="M23" s="169">
        <v>359826.10200000001</v>
      </c>
      <c r="N23" s="169">
        <v>397996.88400000002</v>
      </c>
      <c r="O23" s="169">
        <v>437447.84400000004</v>
      </c>
      <c r="P23" s="179">
        <v>440692.09200000006</v>
      </c>
    </row>
    <row r="24" spans="1:32" x14ac:dyDescent="0.25">
      <c r="A24" s="68" t="s">
        <v>209</v>
      </c>
      <c r="B24" s="69">
        <v>645458</v>
      </c>
      <c r="C24" s="69">
        <v>715525</v>
      </c>
      <c r="D24" s="69">
        <v>786449</v>
      </c>
      <c r="E24" s="69">
        <v>741900</v>
      </c>
      <c r="F24" s="69">
        <v>855100</v>
      </c>
      <c r="G24" s="69">
        <v>974050</v>
      </c>
      <c r="H24" s="69">
        <v>1301850</v>
      </c>
      <c r="I24" s="169"/>
      <c r="J24" s="69">
        <v>629330.84</v>
      </c>
      <c r="K24" s="69">
        <v>614840.91500000004</v>
      </c>
      <c r="L24" s="69">
        <v>795493.09499999997</v>
      </c>
      <c r="M24" s="69">
        <v>684124.47499999998</v>
      </c>
      <c r="N24" s="69">
        <v>818518.23</v>
      </c>
      <c r="O24" s="69">
        <v>976488.75</v>
      </c>
      <c r="P24" s="70">
        <v>969738.745</v>
      </c>
    </row>
    <row r="25" spans="1:32" x14ac:dyDescent="0.25">
      <c r="A25" s="66" t="s">
        <v>92</v>
      </c>
      <c r="B25" s="169">
        <v>400000</v>
      </c>
      <c r="C25" s="169">
        <v>500000</v>
      </c>
      <c r="D25" s="169">
        <v>505000</v>
      </c>
      <c r="E25" s="169">
        <v>500000</v>
      </c>
      <c r="F25" s="169">
        <v>500000</v>
      </c>
      <c r="G25" s="169">
        <v>500000</v>
      </c>
      <c r="H25" s="169">
        <v>500000</v>
      </c>
      <c r="I25" s="169"/>
      <c r="J25" s="169">
        <v>0</v>
      </c>
      <c r="K25" s="169">
        <v>0</v>
      </c>
      <c r="L25" s="169">
        <v>0</v>
      </c>
      <c r="M25" s="169">
        <v>0</v>
      </c>
      <c r="N25" s="169">
        <v>0</v>
      </c>
      <c r="O25" s="169">
        <v>0</v>
      </c>
      <c r="P25" s="179">
        <v>0</v>
      </c>
    </row>
    <row r="26" spans="1:32" x14ac:dyDescent="0.25">
      <c r="A26" s="68" t="s">
        <v>93</v>
      </c>
      <c r="B26" s="69">
        <v>606485</v>
      </c>
      <c r="C26" s="69">
        <v>750705</v>
      </c>
      <c r="D26" s="69">
        <v>693704</v>
      </c>
      <c r="E26" s="69">
        <v>1119895</v>
      </c>
      <c r="F26" s="69">
        <v>1711585</v>
      </c>
      <c r="G26" s="69">
        <v>1272865</v>
      </c>
      <c r="H26" s="69">
        <v>1006850</v>
      </c>
      <c r="I26" s="169"/>
      <c r="J26" s="69">
        <v>665282.38</v>
      </c>
      <c r="K26" s="69">
        <v>794911.23400000005</v>
      </c>
      <c r="L26" s="69">
        <v>765803.81499999994</v>
      </c>
      <c r="M26" s="69">
        <v>1055037.827</v>
      </c>
      <c r="N26" s="69">
        <v>1693352.4879999999</v>
      </c>
      <c r="O26" s="69">
        <v>1361354.8640000001</v>
      </c>
      <c r="P26" s="70">
        <v>1372426.8189999999</v>
      </c>
    </row>
    <row r="27" spans="1:32" x14ac:dyDescent="0.25">
      <c r="A27" s="66" t="s">
        <v>94</v>
      </c>
      <c r="B27" s="169">
        <v>971092.66581599996</v>
      </c>
      <c r="C27" s="169">
        <v>845236.50199999998</v>
      </c>
      <c r="D27" s="169">
        <v>756808.65500000003</v>
      </c>
      <c r="E27" s="169">
        <v>789300</v>
      </c>
      <c r="F27" s="169">
        <v>868967</v>
      </c>
      <c r="G27" s="169">
        <v>1034662</v>
      </c>
      <c r="H27" s="169">
        <v>1113442</v>
      </c>
      <c r="I27" s="169"/>
      <c r="J27" s="169">
        <v>543164.6460810001</v>
      </c>
      <c r="K27" s="169">
        <v>738312.90479199996</v>
      </c>
      <c r="L27" s="169">
        <v>715436.26592500007</v>
      </c>
      <c r="M27" s="169">
        <v>905920.72100000002</v>
      </c>
      <c r="N27" s="169">
        <v>1134917.0649999999</v>
      </c>
      <c r="O27" s="169">
        <v>1177968.0733719999</v>
      </c>
      <c r="P27" s="179">
        <v>1322191.494501</v>
      </c>
    </row>
    <row r="28" spans="1:32" x14ac:dyDescent="0.25">
      <c r="A28" s="68" t="s">
        <v>277</v>
      </c>
      <c r="B28" s="69">
        <v>461370.52</v>
      </c>
      <c r="C28" s="69">
        <v>477914.80999999994</v>
      </c>
      <c r="D28" s="69">
        <v>857366.1</v>
      </c>
      <c r="E28" s="69">
        <v>832148.05</v>
      </c>
      <c r="F28" s="69">
        <v>895895.79999999993</v>
      </c>
      <c r="G28" s="69">
        <v>756112.25</v>
      </c>
      <c r="H28" s="69">
        <v>905309.11499999999</v>
      </c>
      <c r="I28" s="169"/>
      <c r="J28" s="69">
        <v>677640.84</v>
      </c>
      <c r="K28" s="69">
        <v>694929.88500000001</v>
      </c>
      <c r="L28" s="69">
        <v>717662.61199999996</v>
      </c>
      <c r="M28" s="69">
        <v>722686.03200000001</v>
      </c>
      <c r="N28" s="69">
        <v>699568.43800000008</v>
      </c>
      <c r="O28" s="69">
        <v>755288.43599999999</v>
      </c>
      <c r="P28" s="70">
        <v>659542.43599999999</v>
      </c>
    </row>
    <row r="29" spans="1:32" ht="12" customHeight="1" x14ac:dyDescent="0.25">
      <c r="A29" s="81" t="s">
        <v>111</v>
      </c>
      <c r="B29" s="82">
        <v>3461206.1858159998</v>
      </c>
      <c r="C29" s="82">
        <v>3666181.3119999999</v>
      </c>
      <c r="D29" s="82">
        <v>4065617.7550000004</v>
      </c>
      <c r="E29" s="82">
        <v>4454243.05</v>
      </c>
      <c r="F29" s="82">
        <v>5330807.8</v>
      </c>
      <c r="G29" s="82">
        <v>5036949.25</v>
      </c>
      <c r="H29" s="82">
        <v>5298451.1150000002</v>
      </c>
      <c r="I29" s="82"/>
      <c r="J29" s="82">
        <v>2911696.4400809999</v>
      </c>
      <c r="K29" s="82">
        <v>3189935.4227919998</v>
      </c>
      <c r="L29" s="82">
        <v>3321945.2019250002</v>
      </c>
      <c r="M29" s="82">
        <v>3727595.1570000001</v>
      </c>
      <c r="N29" s="82">
        <v>4744353.1050000004</v>
      </c>
      <c r="O29" s="82">
        <v>4708547.9673720002</v>
      </c>
      <c r="P29" s="87">
        <v>4764591.5865009995</v>
      </c>
      <c r="R29" s="293"/>
      <c r="S29" s="293"/>
      <c r="T29" s="293"/>
      <c r="U29" s="293"/>
      <c r="V29" s="293"/>
      <c r="W29" s="293"/>
      <c r="X29" s="293"/>
      <c r="Y29" s="293"/>
      <c r="Z29" s="293"/>
      <c r="AA29" s="293"/>
      <c r="AB29" s="293"/>
      <c r="AC29" s="293"/>
      <c r="AD29" s="293"/>
      <c r="AE29" s="293"/>
      <c r="AF29" s="293"/>
    </row>
    <row r="30" spans="1:32" ht="12" customHeight="1" x14ac:dyDescent="0.25">
      <c r="A30" s="71"/>
      <c r="B30" s="270"/>
      <c r="C30" s="270"/>
      <c r="D30" s="270"/>
      <c r="E30" s="270"/>
      <c r="F30" s="270"/>
      <c r="G30" s="270"/>
      <c r="H30" s="270"/>
      <c r="J30" s="270"/>
      <c r="K30" s="270"/>
      <c r="L30" s="270"/>
      <c r="M30" s="270"/>
      <c r="N30" s="270"/>
      <c r="O30" s="270"/>
      <c r="P30" s="270"/>
    </row>
    <row r="31" spans="1:32" x14ac:dyDescent="0.25">
      <c r="A31" s="183" t="s">
        <v>81</v>
      </c>
      <c r="B31" s="188"/>
      <c r="C31" s="188"/>
      <c r="D31" s="188"/>
      <c r="E31" s="188"/>
      <c r="F31" s="188"/>
      <c r="G31" s="188"/>
      <c r="H31" s="188"/>
      <c r="I31" s="188"/>
      <c r="J31" s="188"/>
      <c r="K31" s="188"/>
      <c r="L31" s="188"/>
      <c r="M31" s="188"/>
      <c r="N31" s="188"/>
      <c r="O31" s="188"/>
      <c r="P31" s="189"/>
    </row>
    <row r="32" spans="1:32" x14ac:dyDescent="0.25">
      <c r="A32" s="186" t="s">
        <v>337</v>
      </c>
      <c r="P32" s="190"/>
    </row>
    <row r="33" spans="1:16" x14ac:dyDescent="0.25">
      <c r="A33" s="186" t="s">
        <v>392</v>
      </c>
      <c r="P33" s="190"/>
    </row>
    <row r="34" spans="1:16" x14ac:dyDescent="0.25">
      <c r="A34" s="86" t="s">
        <v>427</v>
      </c>
      <c r="P34" s="190"/>
    </row>
    <row r="35" spans="1:16" x14ac:dyDescent="0.25">
      <c r="A35" s="86" t="s">
        <v>428</v>
      </c>
      <c r="P35" s="190"/>
    </row>
    <row r="36" spans="1:16" x14ac:dyDescent="0.25">
      <c r="A36" s="171" t="s">
        <v>429</v>
      </c>
      <c r="B36" s="178"/>
      <c r="C36" s="178"/>
      <c r="D36" s="178"/>
      <c r="E36" s="178"/>
      <c r="F36" s="178"/>
      <c r="G36" s="178"/>
      <c r="H36" s="178"/>
      <c r="I36" s="178"/>
      <c r="J36" s="178"/>
      <c r="K36" s="178"/>
      <c r="L36" s="178"/>
      <c r="M36" s="178"/>
      <c r="N36" s="178"/>
      <c r="O36" s="178"/>
      <c r="P36" s="177"/>
    </row>
  </sheetData>
  <mergeCells count="36">
    <mergeCell ref="G21:G22"/>
    <mergeCell ref="H21:H22"/>
    <mergeCell ref="D21:D22"/>
    <mergeCell ref="E21:E22"/>
    <mergeCell ref="B10:B11"/>
    <mergeCell ref="K21:K22"/>
    <mergeCell ref="A3:P4"/>
    <mergeCell ref="B21:B22"/>
    <mergeCell ref="O21:O22"/>
    <mergeCell ref="P21:P22"/>
    <mergeCell ref="G10:G11"/>
    <mergeCell ref="H10:H11"/>
    <mergeCell ref="O10:O11"/>
    <mergeCell ref="P10:P11"/>
    <mergeCell ref="J10:J11"/>
    <mergeCell ref="J21:J22"/>
    <mergeCell ref="F21:F22"/>
    <mergeCell ref="N21:N22"/>
    <mergeCell ref="F10:F11"/>
    <mergeCell ref="D10:D11"/>
    <mergeCell ref="A1:P2"/>
    <mergeCell ref="L21:L22"/>
    <mergeCell ref="K10:K11"/>
    <mergeCell ref="L10:L11"/>
    <mergeCell ref="A20:A22"/>
    <mergeCell ref="M21:M22"/>
    <mergeCell ref="B9:H9"/>
    <mergeCell ref="J9:P9"/>
    <mergeCell ref="B20:H20"/>
    <mergeCell ref="J20:P20"/>
    <mergeCell ref="C21:C22"/>
    <mergeCell ref="N10:N11"/>
    <mergeCell ref="A9:A11"/>
    <mergeCell ref="C10:C11"/>
    <mergeCell ref="E10:E11"/>
    <mergeCell ref="M10:M11"/>
  </mergeCells>
  <conditionalFormatting sqref="R18:AF18 R29:AF29">
    <cfRule type="cellIs" dxfId="38" priority="1" operator="notEqual">
      <formula>0</formula>
    </cfRule>
  </conditionalFormatting>
  <hyperlinks>
    <hyperlink ref="R3" location="Índice!A1" display="Índice" xr:uid="{B2348C13-2BDA-4673-82B8-80FBA37CEEFA}"/>
  </hyperlinks>
  <pageMargins left="0.7" right="0.7" top="0.75" bottom="0.75" header="0.3" footer="0.3"/>
  <pageSetup orientation="portrait" horizontalDpi="4294967294" verticalDpi="4294967294"/>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590C-674D-4CAE-8C4C-206E57C8227B}">
  <sheetPr codeName="Hoja19"/>
  <dimension ref="A1:Q51"/>
  <sheetViews>
    <sheetView zoomScaleNormal="100" workbookViewId="0">
      <selection sqref="A1:H2"/>
    </sheetView>
  </sheetViews>
  <sheetFormatPr baseColWidth="10" defaultColWidth="11.42578125" defaultRowHeight="15" x14ac:dyDescent="0.25"/>
  <cols>
    <col min="1" max="1" width="22.140625" style="1" customWidth="1"/>
    <col min="2" max="2" width="14.28515625" style="1" customWidth="1"/>
    <col min="3" max="8" width="11.85546875" style="1" customWidth="1"/>
    <col min="9" max="9" width="10.85546875" style="1" customWidth="1"/>
    <col min="10" max="10" width="9.140625" style="1" customWidth="1"/>
    <col min="11" max="16384" width="11.42578125" style="1"/>
  </cols>
  <sheetData>
    <row r="1" spans="1:17" ht="60" customHeight="1" x14ac:dyDescent="0.25">
      <c r="A1" s="299"/>
      <c r="B1" s="299"/>
      <c r="C1" s="299"/>
      <c r="D1" s="299"/>
      <c r="E1" s="299"/>
      <c r="F1" s="299"/>
      <c r="G1" s="299"/>
      <c r="H1" s="299"/>
      <c r="I1" s="176"/>
    </row>
    <row r="2" spans="1:17" ht="21.75" customHeight="1" x14ac:dyDescent="0.25">
      <c r="A2" s="299"/>
      <c r="B2" s="299"/>
      <c r="C2" s="299"/>
      <c r="D2" s="299"/>
      <c r="E2" s="299"/>
      <c r="F2" s="299"/>
      <c r="G2" s="299"/>
      <c r="H2" s="299"/>
    </row>
    <row r="3" spans="1:17" ht="13.5" customHeight="1" x14ac:dyDescent="0.25">
      <c r="A3" s="311" t="s">
        <v>291</v>
      </c>
      <c r="B3" s="311"/>
      <c r="C3" s="311"/>
      <c r="D3" s="311"/>
      <c r="E3" s="311"/>
      <c r="F3" s="311"/>
      <c r="G3" s="311"/>
      <c r="H3" s="311"/>
      <c r="J3" s="234" t="s">
        <v>59</v>
      </c>
    </row>
    <row r="4" spans="1:17" ht="16.5" customHeight="1" x14ac:dyDescent="0.25">
      <c r="A4" s="311"/>
      <c r="B4" s="311"/>
      <c r="C4" s="311"/>
      <c r="D4" s="311"/>
      <c r="E4" s="311"/>
      <c r="F4" s="311"/>
      <c r="G4" s="311"/>
      <c r="H4" s="311"/>
    </row>
    <row r="5" spans="1:17" x14ac:dyDescent="0.25">
      <c r="A5" s="330" t="s">
        <v>298</v>
      </c>
      <c r="B5" s="330"/>
      <c r="C5" s="330"/>
      <c r="D5" s="330"/>
      <c r="E5" s="330"/>
      <c r="F5" s="330"/>
      <c r="G5" s="260"/>
      <c r="H5" s="260"/>
    </row>
    <row r="6" spans="1:17" x14ac:dyDescent="0.25">
      <c r="A6" s="213" t="s">
        <v>88</v>
      </c>
      <c r="B6" s="210"/>
      <c r="C6" s="210"/>
      <c r="D6" s="210"/>
      <c r="E6" s="210"/>
      <c r="F6" s="210"/>
      <c r="G6" s="210"/>
      <c r="H6" s="210"/>
    </row>
    <row r="7" spans="1:17" x14ac:dyDescent="0.25">
      <c r="A7" s="213" t="s">
        <v>60</v>
      </c>
      <c r="B7" s="210"/>
      <c r="C7" s="210"/>
      <c r="D7" s="210"/>
      <c r="E7" s="210"/>
      <c r="F7" s="210"/>
      <c r="G7" s="210"/>
      <c r="H7" s="210"/>
    </row>
    <row r="8" spans="1:17" x14ac:dyDescent="0.25">
      <c r="A8" s="214" t="s">
        <v>430</v>
      </c>
      <c r="B8" s="210"/>
      <c r="C8" s="210"/>
      <c r="D8" s="210"/>
      <c r="E8" s="210"/>
      <c r="F8" s="210"/>
      <c r="G8" s="210"/>
      <c r="H8" s="210"/>
    </row>
    <row r="9" spans="1:17" x14ac:dyDescent="0.25">
      <c r="A9" s="173"/>
      <c r="B9" s="174"/>
      <c r="C9" s="174"/>
      <c r="D9" s="174"/>
      <c r="E9" s="174"/>
      <c r="F9" s="174"/>
      <c r="G9" s="174"/>
      <c r="H9" s="174"/>
    </row>
    <row r="10" spans="1:17" x14ac:dyDescent="0.25">
      <c r="A10" s="312" t="s">
        <v>112</v>
      </c>
      <c r="B10" s="305" t="s">
        <v>75</v>
      </c>
      <c r="C10" s="305"/>
      <c r="D10" s="305"/>
      <c r="E10" s="305"/>
      <c r="F10" s="305"/>
      <c r="G10" s="318"/>
      <c r="H10" s="306"/>
    </row>
    <row r="11" spans="1:17" ht="14.1" customHeight="1" x14ac:dyDescent="0.25">
      <c r="A11" s="314"/>
      <c r="B11" s="218">
        <v>2018</v>
      </c>
      <c r="C11" s="218">
        <v>2019</v>
      </c>
      <c r="D11" s="218">
        <v>2020</v>
      </c>
      <c r="E11" s="218">
        <v>2021</v>
      </c>
      <c r="F11" s="218">
        <v>2022</v>
      </c>
      <c r="G11" s="218" t="s">
        <v>396</v>
      </c>
      <c r="H11" s="219" t="s">
        <v>397</v>
      </c>
    </row>
    <row r="12" spans="1:17" x14ac:dyDescent="0.25">
      <c r="A12" s="76" t="s">
        <v>92</v>
      </c>
      <c r="B12" s="65">
        <v>605705.06780942029</v>
      </c>
      <c r="C12" s="65">
        <v>600486.17267134495</v>
      </c>
      <c r="D12" s="65">
        <v>718194.96235587634</v>
      </c>
      <c r="E12" s="65">
        <v>658701.59762176592</v>
      </c>
      <c r="F12" s="65">
        <v>955048.8202267501</v>
      </c>
      <c r="G12" s="65">
        <v>904251.2270084382</v>
      </c>
      <c r="H12" s="73">
        <v>886976.80958179571</v>
      </c>
      <c r="J12" s="74"/>
    </row>
    <row r="13" spans="1:17" x14ac:dyDescent="0.25">
      <c r="A13" s="66" t="s">
        <v>99</v>
      </c>
      <c r="B13" s="170">
        <v>3752.8467207424942</v>
      </c>
      <c r="C13" s="170">
        <v>4371.0259359944448</v>
      </c>
      <c r="D13" s="170">
        <v>3943.1341701131651</v>
      </c>
      <c r="E13" s="170">
        <v>6168.4121163754126</v>
      </c>
      <c r="F13" s="170">
        <v>8159.1832812014445</v>
      </c>
      <c r="G13" s="170">
        <v>13394.800921749636</v>
      </c>
      <c r="H13" s="185">
        <v>9572.227185075848</v>
      </c>
    </row>
    <row r="14" spans="1:17" x14ac:dyDescent="0.25">
      <c r="A14" s="77" t="s">
        <v>324</v>
      </c>
      <c r="B14" s="78">
        <v>609457.91453016282</v>
      </c>
      <c r="C14" s="78">
        <v>604857.19860733941</v>
      </c>
      <c r="D14" s="78">
        <v>722138.09652598947</v>
      </c>
      <c r="E14" s="78">
        <v>664870.00973814132</v>
      </c>
      <c r="F14" s="78">
        <v>963208.00350795151</v>
      </c>
      <c r="G14" s="78">
        <v>917646.02793018788</v>
      </c>
      <c r="H14" s="187">
        <v>896549.03676687158</v>
      </c>
      <c r="J14" s="293"/>
      <c r="K14" s="293"/>
      <c r="L14" s="293"/>
      <c r="M14" s="293"/>
      <c r="N14" s="293"/>
      <c r="O14" s="293"/>
      <c r="P14" s="293"/>
      <c r="Q14" s="293"/>
    </row>
    <row r="15" spans="1:17" x14ac:dyDescent="0.25">
      <c r="A15" s="92"/>
      <c r="B15" s="263"/>
      <c r="C15" s="263"/>
      <c r="D15" s="263"/>
      <c r="E15" s="263"/>
      <c r="F15" s="263"/>
      <c r="G15" s="263"/>
      <c r="H15" s="263"/>
    </row>
    <row r="16" spans="1:17" ht="14.1" customHeight="1" x14ac:dyDescent="0.25">
      <c r="A16" s="312" t="s">
        <v>112</v>
      </c>
      <c r="B16" s="305" t="s">
        <v>78</v>
      </c>
      <c r="C16" s="305"/>
      <c r="D16" s="305"/>
      <c r="E16" s="305"/>
      <c r="F16" s="305"/>
      <c r="G16" s="305"/>
      <c r="H16" s="306"/>
    </row>
    <row r="17" spans="1:16" ht="17.25" x14ac:dyDescent="0.25">
      <c r="A17" s="314"/>
      <c r="B17" s="218">
        <v>2018</v>
      </c>
      <c r="C17" s="218">
        <v>2019</v>
      </c>
      <c r="D17" s="218">
        <v>2020</v>
      </c>
      <c r="E17" s="218">
        <v>2021</v>
      </c>
      <c r="F17" s="218">
        <v>2022</v>
      </c>
      <c r="G17" s="218" t="s">
        <v>396</v>
      </c>
      <c r="H17" s="219" t="s">
        <v>397</v>
      </c>
    </row>
    <row r="18" spans="1:16" x14ac:dyDescent="0.25">
      <c r="A18" s="76" t="s">
        <v>92</v>
      </c>
      <c r="B18" s="180">
        <v>19531.479223998518</v>
      </c>
      <c r="C18" s="180">
        <v>19626.51195652374</v>
      </c>
      <c r="D18" s="180">
        <v>18625.381973242806</v>
      </c>
      <c r="E18" s="180">
        <v>18221.525324871276</v>
      </c>
      <c r="F18" s="65">
        <v>20193.009838792976</v>
      </c>
      <c r="G18" s="65">
        <v>25981.762651947389</v>
      </c>
      <c r="H18" s="73">
        <v>25563.392465514327</v>
      </c>
    </row>
    <row r="19" spans="1:16" x14ac:dyDescent="0.25">
      <c r="A19" s="66" t="s">
        <v>99</v>
      </c>
      <c r="B19" s="170">
        <v>134692.25447901557</v>
      </c>
      <c r="C19" s="170">
        <v>192520.03284141122</v>
      </c>
      <c r="D19" s="170">
        <v>240595.07551005844</v>
      </c>
      <c r="E19" s="170">
        <v>211195.22915795824</v>
      </c>
      <c r="F19" s="170">
        <v>204445.99773622659</v>
      </c>
      <c r="G19" s="170">
        <v>210069.15992523255</v>
      </c>
      <c r="H19" s="185">
        <v>246012.0796052707</v>
      </c>
    </row>
    <row r="20" spans="1:16" x14ac:dyDescent="0.25">
      <c r="A20" s="77" t="s">
        <v>325</v>
      </c>
      <c r="B20" s="78">
        <v>154223.73370301409</v>
      </c>
      <c r="C20" s="78">
        <v>212146.54479793494</v>
      </c>
      <c r="D20" s="78">
        <v>259220.45748330123</v>
      </c>
      <c r="E20" s="78">
        <v>229416.75448282951</v>
      </c>
      <c r="F20" s="78">
        <v>224639.00757501955</v>
      </c>
      <c r="G20" s="78">
        <v>236050.92257717994</v>
      </c>
      <c r="H20" s="187">
        <v>271575.47207078501</v>
      </c>
      <c r="J20" s="293"/>
      <c r="K20" s="293"/>
      <c r="L20" s="293"/>
      <c r="M20" s="293"/>
      <c r="N20" s="293"/>
      <c r="O20" s="293"/>
      <c r="P20" s="293"/>
    </row>
    <row r="21" spans="1:16" x14ac:dyDescent="0.25">
      <c r="A21" s="71"/>
      <c r="B21" s="263"/>
      <c r="C21" s="263"/>
      <c r="D21" s="263"/>
      <c r="E21" s="263"/>
      <c r="F21" s="263"/>
      <c r="G21" s="263"/>
      <c r="H21" s="263"/>
    </row>
    <row r="22" spans="1:16" ht="14.1" customHeight="1" x14ac:dyDescent="0.25">
      <c r="A22" s="312" t="s">
        <v>112</v>
      </c>
      <c r="B22" s="305" t="s">
        <v>77</v>
      </c>
      <c r="C22" s="305"/>
      <c r="D22" s="305"/>
      <c r="E22" s="305"/>
      <c r="F22" s="305"/>
      <c r="G22" s="305"/>
      <c r="H22" s="306"/>
    </row>
    <row r="23" spans="1:16" ht="17.25" x14ac:dyDescent="0.25">
      <c r="A23" s="314"/>
      <c r="B23" s="218">
        <v>2018</v>
      </c>
      <c r="C23" s="218">
        <v>2019</v>
      </c>
      <c r="D23" s="218">
        <v>2020</v>
      </c>
      <c r="E23" s="218">
        <v>2021</v>
      </c>
      <c r="F23" s="218">
        <v>2022</v>
      </c>
      <c r="G23" s="218" t="s">
        <v>396</v>
      </c>
      <c r="H23" s="219" t="s">
        <v>397</v>
      </c>
    </row>
    <row r="24" spans="1:16" x14ac:dyDescent="0.25">
      <c r="A24" s="76" t="s">
        <v>92</v>
      </c>
      <c r="B24" s="180">
        <v>154816.2883284709</v>
      </c>
      <c r="C24" s="180">
        <v>183915.44621435669</v>
      </c>
      <c r="D24" s="180">
        <v>165933.46772554234</v>
      </c>
      <c r="E24" s="180">
        <v>171110.5227604988</v>
      </c>
      <c r="F24" s="65">
        <v>287659.51214320812</v>
      </c>
      <c r="G24" s="65">
        <v>255783.35836511629</v>
      </c>
      <c r="H24" s="73">
        <v>276170.38374368695</v>
      </c>
    </row>
    <row r="25" spans="1:16" x14ac:dyDescent="0.25">
      <c r="A25" s="66" t="s">
        <v>99</v>
      </c>
      <c r="B25" s="170">
        <v>601728.76797917672</v>
      </c>
      <c r="C25" s="170">
        <v>712326.3833203807</v>
      </c>
      <c r="D25" s="170">
        <v>878869.74392360018</v>
      </c>
      <c r="E25" s="170">
        <v>1002779.2237629322</v>
      </c>
      <c r="F25" s="170">
        <v>1250970.0158685972</v>
      </c>
      <c r="G25" s="170">
        <v>1513303.8801991651</v>
      </c>
      <c r="H25" s="185">
        <v>1560712.6785468014</v>
      </c>
    </row>
    <row r="26" spans="1:16" x14ac:dyDescent="0.25">
      <c r="A26" s="77" t="s">
        <v>328</v>
      </c>
      <c r="B26" s="78">
        <v>756545.05630764761</v>
      </c>
      <c r="C26" s="78">
        <v>896241.82953473739</v>
      </c>
      <c r="D26" s="78">
        <v>1044803.2116491426</v>
      </c>
      <c r="E26" s="78">
        <v>1173889.746523431</v>
      </c>
      <c r="F26" s="78">
        <v>1538629.5280118054</v>
      </c>
      <c r="G26" s="78">
        <v>1769087.2385642813</v>
      </c>
      <c r="H26" s="187">
        <v>1836883.0622904883</v>
      </c>
      <c r="J26" s="293"/>
      <c r="K26" s="293"/>
      <c r="L26" s="293"/>
      <c r="M26" s="293"/>
      <c r="N26" s="293"/>
      <c r="O26" s="293"/>
      <c r="P26" s="293"/>
    </row>
    <row r="27" spans="1:16" x14ac:dyDescent="0.25">
      <c r="A27" s="279"/>
      <c r="B27" s="263"/>
      <c r="C27" s="263"/>
      <c r="D27" s="263"/>
      <c r="E27" s="263"/>
      <c r="F27" s="263"/>
      <c r="G27" s="263"/>
      <c r="H27" s="263"/>
    </row>
    <row r="28" spans="1:16" ht="14.1" customHeight="1" x14ac:dyDescent="0.25">
      <c r="A28" s="312" t="s">
        <v>112</v>
      </c>
      <c r="B28" s="305" t="s">
        <v>79</v>
      </c>
      <c r="C28" s="305"/>
      <c r="D28" s="305"/>
      <c r="E28" s="305"/>
      <c r="F28" s="305"/>
      <c r="G28" s="305"/>
      <c r="H28" s="306"/>
    </row>
    <row r="29" spans="1:16" ht="17.25" x14ac:dyDescent="0.25">
      <c r="A29" s="314"/>
      <c r="B29" s="218">
        <v>2018</v>
      </c>
      <c r="C29" s="218">
        <v>2019</v>
      </c>
      <c r="D29" s="218">
        <v>2020</v>
      </c>
      <c r="E29" s="218">
        <v>2021</v>
      </c>
      <c r="F29" s="218">
        <v>2022</v>
      </c>
      <c r="G29" s="218" t="s">
        <v>396</v>
      </c>
      <c r="H29" s="219" t="s">
        <v>397</v>
      </c>
    </row>
    <row r="30" spans="1:16" x14ac:dyDescent="0.25">
      <c r="A30" s="76" t="s">
        <v>92</v>
      </c>
      <c r="B30" s="180">
        <v>68896.651626355568</v>
      </c>
      <c r="C30" s="180">
        <v>72796.079813652264</v>
      </c>
      <c r="D30" s="180">
        <v>81353.594597386618</v>
      </c>
      <c r="E30" s="180">
        <v>70006.679948211022</v>
      </c>
      <c r="F30" s="65">
        <v>90440.873339964135</v>
      </c>
      <c r="G30" s="65">
        <v>100041.11768639678</v>
      </c>
      <c r="H30" s="73">
        <v>101977.03094323789</v>
      </c>
    </row>
    <row r="31" spans="1:16" x14ac:dyDescent="0.25">
      <c r="A31" s="66" t="s">
        <v>99</v>
      </c>
      <c r="B31" s="170">
        <v>2973.4687074670132</v>
      </c>
      <c r="C31" s="170">
        <v>3082.3508471989794</v>
      </c>
      <c r="D31" s="170">
        <v>6274.0588382057322</v>
      </c>
      <c r="E31" s="170">
        <v>4485.3742152848081</v>
      </c>
      <c r="F31" s="170">
        <v>6084.3293506538539</v>
      </c>
      <c r="G31" s="170">
        <v>3344.744962191894</v>
      </c>
      <c r="H31" s="185">
        <v>2679.7948718313601</v>
      </c>
    </row>
    <row r="32" spans="1:16" x14ac:dyDescent="0.25">
      <c r="A32" s="77" t="s">
        <v>329</v>
      </c>
      <c r="B32" s="78">
        <v>71870.120333822575</v>
      </c>
      <c r="C32" s="78">
        <v>75878.430660851242</v>
      </c>
      <c r="D32" s="78">
        <v>87627.65343559235</v>
      </c>
      <c r="E32" s="78">
        <v>74492.054163495835</v>
      </c>
      <c r="F32" s="78">
        <v>96525.202690617996</v>
      </c>
      <c r="G32" s="78">
        <v>103385.86264858868</v>
      </c>
      <c r="H32" s="187">
        <v>104656.82581506924</v>
      </c>
      <c r="J32" s="293"/>
      <c r="K32" s="293"/>
      <c r="L32" s="293"/>
      <c r="M32" s="293"/>
      <c r="N32" s="293"/>
      <c r="O32" s="293"/>
      <c r="P32" s="293"/>
    </row>
    <row r="33" spans="1:16" x14ac:dyDescent="0.25">
      <c r="A33" s="92"/>
      <c r="B33" s="263"/>
      <c r="C33" s="263"/>
      <c r="D33" s="263"/>
      <c r="E33" s="263"/>
      <c r="F33" s="263"/>
      <c r="G33" s="263"/>
      <c r="H33" s="263"/>
    </row>
    <row r="34" spans="1:16" ht="14.1" customHeight="1" x14ac:dyDescent="0.25">
      <c r="A34" s="312" t="s">
        <v>112</v>
      </c>
      <c r="B34" s="305" t="s">
        <v>80</v>
      </c>
      <c r="C34" s="305"/>
      <c r="D34" s="305"/>
      <c r="E34" s="305"/>
      <c r="F34" s="305"/>
      <c r="G34" s="305"/>
      <c r="H34" s="306"/>
    </row>
    <row r="35" spans="1:16" ht="17.25" x14ac:dyDescent="0.25">
      <c r="A35" s="314"/>
      <c r="B35" s="218">
        <v>2018</v>
      </c>
      <c r="C35" s="218">
        <v>2019</v>
      </c>
      <c r="D35" s="218">
        <v>2020</v>
      </c>
      <c r="E35" s="218">
        <v>2021</v>
      </c>
      <c r="F35" s="218">
        <v>2022</v>
      </c>
      <c r="G35" s="218" t="s">
        <v>396</v>
      </c>
      <c r="H35" s="219" t="s">
        <v>397</v>
      </c>
    </row>
    <row r="36" spans="1:16" x14ac:dyDescent="0.25">
      <c r="A36" s="76" t="s">
        <v>92</v>
      </c>
      <c r="B36" s="180">
        <v>137192.06455090936</v>
      </c>
      <c r="C36" s="180">
        <v>151647.12168234016</v>
      </c>
      <c r="D36" s="180">
        <v>154765.0880267657</v>
      </c>
      <c r="E36" s="180">
        <v>148438.30683861073</v>
      </c>
      <c r="F36" s="65">
        <v>185131.95127024211</v>
      </c>
      <c r="G36" s="65">
        <v>193882.53552381074</v>
      </c>
      <c r="H36" s="73">
        <v>210330.40368652798</v>
      </c>
    </row>
    <row r="37" spans="1:16" x14ac:dyDescent="0.25">
      <c r="A37" s="66" t="s">
        <v>99</v>
      </c>
      <c r="B37" s="170">
        <v>918.35813691703538</v>
      </c>
      <c r="C37" s="170">
        <v>161.02857383440801</v>
      </c>
      <c r="D37" s="170">
        <v>4256.7906510393341</v>
      </c>
      <c r="E37" s="170">
        <v>2354.1768227899488</v>
      </c>
      <c r="F37" s="170">
        <v>9862.1884430778864</v>
      </c>
      <c r="G37" s="170">
        <v>6136.7041628677343</v>
      </c>
      <c r="H37" s="185">
        <v>5351.765895974022</v>
      </c>
    </row>
    <row r="38" spans="1:16" x14ac:dyDescent="0.25">
      <c r="A38" s="77" t="s">
        <v>340</v>
      </c>
      <c r="B38" s="78">
        <v>138110.42268782639</v>
      </c>
      <c r="C38" s="78">
        <v>151808.15025617456</v>
      </c>
      <c r="D38" s="78">
        <v>159021.87867780504</v>
      </c>
      <c r="E38" s="78">
        <v>150792.48366140068</v>
      </c>
      <c r="F38" s="78">
        <v>194994.13971331998</v>
      </c>
      <c r="G38" s="78">
        <v>200019.23968667848</v>
      </c>
      <c r="H38" s="187">
        <v>215682.16958250199</v>
      </c>
      <c r="J38" s="293"/>
      <c r="K38" s="293"/>
      <c r="L38" s="293"/>
      <c r="M38" s="293"/>
      <c r="N38" s="293"/>
      <c r="O38" s="293"/>
      <c r="P38" s="293"/>
    </row>
    <row r="39" spans="1:16" x14ac:dyDescent="0.25">
      <c r="A39" s="92"/>
      <c r="B39" s="263"/>
      <c r="C39" s="263"/>
      <c r="D39" s="263"/>
      <c r="E39" s="263"/>
      <c r="F39" s="263"/>
      <c r="G39" s="263"/>
      <c r="H39" s="263"/>
    </row>
    <row r="40" spans="1:16" ht="14.1" customHeight="1" x14ac:dyDescent="0.25">
      <c r="A40" s="312" t="s">
        <v>112</v>
      </c>
      <c r="B40" s="305" t="s">
        <v>344</v>
      </c>
      <c r="C40" s="305"/>
      <c r="D40" s="305"/>
      <c r="E40" s="305"/>
      <c r="F40" s="305"/>
      <c r="G40" s="305"/>
      <c r="H40" s="306"/>
    </row>
    <row r="41" spans="1:16" ht="17.25" x14ac:dyDescent="0.25">
      <c r="A41" s="314"/>
      <c r="B41" s="218">
        <v>2018</v>
      </c>
      <c r="C41" s="218">
        <v>2019</v>
      </c>
      <c r="D41" s="218">
        <v>2020</v>
      </c>
      <c r="E41" s="218">
        <v>2021</v>
      </c>
      <c r="F41" s="218">
        <v>2022</v>
      </c>
      <c r="G41" s="218" t="s">
        <v>396</v>
      </c>
      <c r="H41" s="219" t="s">
        <v>397</v>
      </c>
    </row>
    <row r="42" spans="1:16" x14ac:dyDescent="0.25">
      <c r="A42" s="76" t="s">
        <v>92</v>
      </c>
      <c r="B42" s="180">
        <v>986141.55153915461</v>
      </c>
      <c r="C42" s="180">
        <v>1028471.3323382178</v>
      </c>
      <c r="D42" s="65">
        <v>1138872.494678814</v>
      </c>
      <c r="E42" s="180">
        <v>1066478.6324939579</v>
      </c>
      <c r="F42" s="65">
        <v>1538474.1668189573</v>
      </c>
      <c r="G42" s="65">
        <v>1479940.0012357093</v>
      </c>
      <c r="H42" s="73">
        <v>1501018.0204207627</v>
      </c>
      <c r="I42" s="96"/>
      <c r="J42" s="231"/>
    </row>
    <row r="43" spans="1:16" x14ac:dyDescent="0.25">
      <c r="A43" s="66" t="s">
        <v>99</v>
      </c>
      <c r="B43" s="170">
        <v>744065.69602331868</v>
      </c>
      <c r="C43" s="170">
        <v>912460.82151881978</v>
      </c>
      <c r="D43" s="170">
        <v>1133938.8030930166</v>
      </c>
      <c r="E43" s="170">
        <v>1226982.4160753407</v>
      </c>
      <c r="F43" s="170">
        <v>1479521.7146797569</v>
      </c>
      <c r="G43" s="170">
        <v>1746249.2901712069</v>
      </c>
      <c r="H43" s="185">
        <v>1824328.5461049534</v>
      </c>
      <c r="I43" s="96"/>
      <c r="J43" s="231"/>
    </row>
    <row r="44" spans="1:16" x14ac:dyDescent="0.25">
      <c r="A44" s="77" t="s">
        <v>111</v>
      </c>
      <c r="B44" s="78">
        <v>1730207.2475624732</v>
      </c>
      <c r="C44" s="78">
        <v>1940932.1538570374</v>
      </c>
      <c r="D44" s="78">
        <v>2272811.2977718306</v>
      </c>
      <c r="E44" s="78">
        <v>2293461.0485692983</v>
      </c>
      <c r="F44" s="78">
        <v>3017995.881498714</v>
      </c>
      <c r="G44" s="78">
        <v>3226189.2914069165</v>
      </c>
      <c r="H44" s="187">
        <v>3325346.5665257163</v>
      </c>
      <c r="J44" s="293"/>
      <c r="K44" s="293"/>
      <c r="L44" s="293"/>
      <c r="M44" s="293"/>
      <c r="N44" s="293"/>
      <c r="O44" s="293"/>
      <c r="P44" s="293"/>
    </row>
    <row r="45" spans="1:16" x14ac:dyDescent="0.25">
      <c r="A45" s="71"/>
      <c r="B45" s="263"/>
      <c r="C45" s="263"/>
      <c r="D45" s="263"/>
      <c r="E45" s="263"/>
      <c r="F45" s="263"/>
      <c r="G45" s="263"/>
      <c r="H45" s="263"/>
    </row>
    <row r="46" spans="1:16" x14ac:dyDescent="0.25">
      <c r="A46" s="183" t="s">
        <v>81</v>
      </c>
      <c r="B46" s="188"/>
      <c r="C46" s="188"/>
      <c r="D46" s="188"/>
      <c r="E46" s="188"/>
      <c r="F46" s="188"/>
      <c r="G46" s="188"/>
      <c r="H46" s="189"/>
    </row>
    <row r="47" spans="1:16" x14ac:dyDescent="0.25">
      <c r="A47" s="186" t="s">
        <v>337</v>
      </c>
      <c r="H47" s="190"/>
    </row>
    <row r="48" spans="1:16" ht="26.25" customHeight="1" x14ac:dyDescent="0.25">
      <c r="A48" s="331" t="s">
        <v>392</v>
      </c>
      <c r="B48" s="332"/>
      <c r="C48" s="332"/>
      <c r="D48" s="332"/>
      <c r="E48" s="332"/>
      <c r="F48" s="332"/>
      <c r="G48" s="332"/>
      <c r="H48" s="333"/>
    </row>
    <row r="49" spans="1:8" x14ac:dyDescent="0.25">
      <c r="A49" s="86" t="s">
        <v>427</v>
      </c>
      <c r="H49" s="190"/>
    </row>
    <row r="50" spans="1:8" x14ac:dyDescent="0.25">
      <c r="A50" s="86" t="s">
        <v>428</v>
      </c>
      <c r="H50" s="190"/>
    </row>
    <row r="51" spans="1:8" x14ac:dyDescent="0.25">
      <c r="A51" s="171" t="s">
        <v>429</v>
      </c>
      <c r="B51" s="178"/>
      <c r="C51" s="178"/>
      <c r="D51" s="178"/>
      <c r="E51" s="178"/>
      <c r="F51" s="178"/>
      <c r="G51" s="178"/>
      <c r="H51" s="177"/>
    </row>
  </sheetData>
  <mergeCells count="16">
    <mergeCell ref="A48:H48"/>
    <mergeCell ref="B34:H34"/>
    <mergeCell ref="B28:H28"/>
    <mergeCell ref="A3:H4"/>
    <mergeCell ref="A1:H2"/>
    <mergeCell ref="A40:A41"/>
    <mergeCell ref="A28:A29"/>
    <mergeCell ref="A34:A35"/>
    <mergeCell ref="B40:H40"/>
    <mergeCell ref="A16:A17"/>
    <mergeCell ref="A22:A23"/>
    <mergeCell ref="A5:F5"/>
    <mergeCell ref="A10:A11"/>
    <mergeCell ref="B10:H10"/>
    <mergeCell ref="B16:H16"/>
    <mergeCell ref="B22:H22"/>
  </mergeCells>
  <conditionalFormatting sqref="J20:P20 J26:P26 J32:P32 J38:P38 J44:P44">
    <cfRule type="cellIs" dxfId="37" priority="1" operator="notEqual">
      <formula>0</formula>
    </cfRule>
  </conditionalFormatting>
  <conditionalFormatting sqref="J14:Q14">
    <cfRule type="cellIs" dxfId="36" priority="2" operator="notEqual">
      <formula>0</formula>
    </cfRule>
  </conditionalFormatting>
  <hyperlinks>
    <hyperlink ref="J3" location="Índice!A1" display="Índice" xr:uid="{2E6823F2-7A94-4BA6-82F2-06C16160E234}"/>
  </hyperlinks>
  <pageMargins left="0.7" right="0.7" top="0.75" bottom="0.75" header="0.3" footer="0.3"/>
  <pageSetup orientation="portrait" horizontalDpi="4294967294" verticalDpi="4294967294"/>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8F85-5C8E-467B-9A10-7025E886052C}">
  <sheetPr codeName="Hoja20"/>
  <dimension ref="A1:AF48"/>
  <sheetViews>
    <sheetView zoomScaleNormal="100" workbookViewId="0">
      <selection sqref="A1:P2"/>
    </sheetView>
  </sheetViews>
  <sheetFormatPr baseColWidth="10" defaultColWidth="11.42578125" defaultRowHeight="15" x14ac:dyDescent="0.25"/>
  <cols>
    <col min="1" max="1" width="27.7109375" style="1" customWidth="1"/>
    <col min="2" max="8" width="9.7109375" style="1" customWidth="1"/>
    <col min="9" max="9" width="1" style="1" customWidth="1"/>
    <col min="10" max="16" width="10.7109375" style="1" customWidth="1"/>
    <col min="17" max="17" width="11.42578125" style="1" customWidth="1"/>
    <col min="18"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4.75"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x14ac:dyDescent="0.25">
      <c r="A5" s="334" t="s">
        <v>384</v>
      </c>
      <c r="B5" s="334"/>
      <c r="C5" s="334"/>
      <c r="D5" s="334"/>
      <c r="E5" s="334"/>
      <c r="F5" s="334"/>
      <c r="G5" s="334"/>
      <c r="H5" s="334"/>
      <c r="I5" s="334"/>
      <c r="J5" s="334"/>
      <c r="K5" s="334"/>
      <c r="L5" s="334"/>
      <c r="M5" s="334"/>
      <c r="N5" s="334"/>
      <c r="O5" s="261"/>
      <c r="P5" s="261"/>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row>
    <row r="9" spans="1:18" ht="14.1" customHeight="1" x14ac:dyDescent="0.25">
      <c r="A9" s="327" t="s">
        <v>89</v>
      </c>
      <c r="B9" s="305" t="s">
        <v>348</v>
      </c>
      <c r="C9" s="305"/>
      <c r="D9" s="305"/>
      <c r="E9" s="305"/>
      <c r="F9" s="305"/>
      <c r="G9" s="305"/>
      <c r="H9" s="305"/>
      <c r="I9" s="216"/>
      <c r="J9" s="305" t="s">
        <v>349</v>
      </c>
      <c r="K9" s="305"/>
      <c r="L9" s="305"/>
      <c r="M9" s="305"/>
      <c r="N9" s="305"/>
      <c r="O9" s="305"/>
      <c r="P9" s="306"/>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8"/>
      <c r="B11" s="308"/>
      <c r="C11" s="308"/>
      <c r="D11" s="308"/>
      <c r="E11" s="308"/>
      <c r="F11" s="308"/>
      <c r="G11" s="308"/>
      <c r="H11" s="308"/>
      <c r="I11" s="46"/>
      <c r="J11" s="308"/>
      <c r="K11" s="308"/>
      <c r="L11" s="308"/>
      <c r="M11" s="308"/>
      <c r="N11" s="308"/>
      <c r="O11" s="308"/>
      <c r="P11" s="310"/>
    </row>
    <row r="12" spans="1:18" x14ac:dyDescent="0.25">
      <c r="A12" s="79" t="s">
        <v>362</v>
      </c>
      <c r="B12" s="80">
        <v>53371</v>
      </c>
      <c r="C12" s="80">
        <v>53362</v>
      </c>
      <c r="D12" s="80">
        <v>52973</v>
      </c>
      <c r="E12" s="80">
        <v>53061</v>
      </c>
      <c r="F12" s="80">
        <v>57231</v>
      </c>
      <c r="G12" s="80">
        <v>57621</v>
      </c>
      <c r="H12" s="80">
        <v>64138</v>
      </c>
      <c r="I12" s="188"/>
      <c r="J12" s="80">
        <v>41527</v>
      </c>
      <c r="K12" s="80">
        <v>41588</v>
      </c>
      <c r="L12" s="80">
        <v>43110</v>
      </c>
      <c r="M12" s="80">
        <v>42579</v>
      </c>
      <c r="N12" s="169">
        <v>42956</v>
      </c>
      <c r="O12" s="169">
        <v>45067</v>
      </c>
      <c r="P12" s="179">
        <v>45409</v>
      </c>
    </row>
    <row r="13" spans="1:18" x14ac:dyDescent="0.25">
      <c r="A13" s="68" t="s">
        <v>91</v>
      </c>
      <c r="B13" s="69">
        <v>18504.726000000002</v>
      </c>
      <c r="C13" s="69">
        <v>17178.150000000001</v>
      </c>
      <c r="D13" s="69">
        <v>18274.407999999999</v>
      </c>
      <c r="E13" s="69">
        <v>18215.422000000002</v>
      </c>
      <c r="F13" s="69">
        <v>18629.078000000001</v>
      </c>
      <c r="G13" s="69">
        <v>20062</v>
      </c>
      <c r="H13" s="69">
        <v>23245.182000000001</v>
      </c>
      <c r="I13"/>
      <c r="J13" s="69">
        <v>19486.085999999999</v>
      </c>
      <c r="K13" s="69">
        <v>19174.974000000002</v>
      </c>
      <c r="L13" s="69">
        <v>18684.642</v>
      </c>
      <c r="M13" s="69">
        <v>20422.496000000003</v>
      </c>
      <c r="N13" s="69">
        <v>21307.170000000002</v>
      </c>
      <c r="O13" s="69">
        <v>25453.648000000001</v>
      </c>
      <c r="P13" s="70">
        <v>29002.146000000001</v>
      </c>
      <c r="Q13"/>
    </row>
    <row r="14" spans="1:18" x14ac:dyDescent="0.25">
      <c r="A14" s="66" t="s">
        <v>209</v>
      </c>
      <c r="B14" s="169">
        <v>54497.579999999994</v>
      </c>
      <c r="C14" s="169">
        <v>77707.454999999987</v>
      </c>
      <c r="D14" s="169">
        <v>78045.899999999994</v>
      </c>
      <c r="E14" s="169">
        <v>76788.03</v>
      </c>
      <c r="F14" s="169">
        <v>108778.155</v>
      </c>
      <c r="G14" s="169">
        <v>81329</v>
      </c>
      <c r="H14" s="169">
        <v>146343.47999999998</v>
      </c>
      <c r="J14" s="169">
        <v>36870.494999999995</v>
      </c>
      <c r="K14" s="169">
        <v>37859.61</v>
      </c>
      <c r="L14" s="169">
        <v>40122.81</v>
      </c>
      <c r="M14" s="169">
        <v>46153.754999999997</v>
      </c>
      <c r="N14" s="169">
        <v>37978.634999999995</v>
      </c>
      <c r="O14" s="169">
        <v>50283.749999999993</v>
      </c>
      <c r="P14" s="179">
        <v>49179.404999999999</v>
      </c>
    </row>
    <row r="15" spans="1:18" x14ac:dyDescent="0.25">
      <c r="A15" s="68" t="s">
        <v>92</v>
      </c>
      <c r="B15" s="69">
        <v>264016</v>
      </c>
      <c r="C15" s="69">
        <v>205135</v>
      </c>
      <c r="D15" s="69">
        <v>222165</v>
      </c>
      <c r="E15" s="69">
        <v>242296</v>
      </c>
      <c r="F15" s="69">
        <v>245561</v>
      </c>
      <c r="G15" s="69">
        <v>256703</v>
      </c>
      <c r="H15" s="69">
        <v>343554</v>
      </c>
      <c r="J15" s="69">
        <v>0</v>
      </c>
      <c r="K15" s="69">
        <v>0</v>
      </c>
      <c r="L15" s="69">
        <v>0</v>
      </c>
      <c r="M15" s="69">
        <v>0</v>
      </c>
      <c r="N15" s="69">
        <v>0</v>
      </c>
      <c r="O15" s="69">
        <v>0</v>
      </c>
      <c r="P15" s="70">
        <v>0</v>
      </c>
    </row>
    <row r="16" spans="1:18" x14ac:dyDescent="0.25">
      <c r="A16" s="66" t="s">
        <v>93</v>
      </c>
      <c r="B16" s="169">
        <v>83294.235000000001</v>
      </c>
      <c r="C16" s="169">
        <v>101461.091</v>
      </c>
      <c r="D16" s="169">
        <v>100662.86900000001</v>
      </c>
      <c r="E16" s="169">
        <v>100788.216</v>
      </c>
      <c r="F16" s="169">
        <v>102907.58</v>
      </c>
      <c r="G16" s="169">
        <v>111333</v>
      </c>
      <c r="H16" s="169">
        <v>163477.09599999999</v>
      </c>
      <c r="J16" s="169">
        <v>47884.092000000004</v>
      </c>
      <c r="K16" s="169">
        <v>51691.411</v>
      </c>
      <c r="L16" s="169">
        <v>50628.652999999998</v>
      </c>
      <c r="M16" s="169">
        <v>55190.361000000004</v>
      </c>
      <c r="N16" s="169">
        <v>64177.664000000004</v>
      </c>
      <c r="O16" s="169">
        <v>68781.667000000001</v>
      </c>
      <c r="P16" s="179">
        <v>85725.812999999995</v>
      </c>
    </row>
    <row r="17" spans="1:32" x14ac:dyDescent="0.25">
      <c r="A17" s="68" t="s">
        <v>94</v>
      </c>
      <c r="B17" s="69">
        <v>232555.46299999999</v>
      </c>
      <c r="C17" s="69">
        <v>171114.296</v>
      </c>
      <c r="D17" s="69">
        <v>195467.94</v>
      </c>
      <c r="E17" s="69">
        <v>150218.785</v>
      </c>
      <c r="F17" s="69">
        <v>204963.35</v>
      </c>
      <c r="G17" s="69">
        <v>222776</v>
      </c>
      <c r="H17" s="69">
        <v>240346.20800000001</v>
      </c>
      <c r="J17" s="69">
        <v>57520.284</v>
      </c>
      <c r="K17" s="69">
        <v>56850.78</v>
      </c>
      <c r="L17" s="69">
        <v>52876.550999999999</v>
      </c>
      <c r="M17" s="69">
        <v>58960.732000000004</v>
      </c>
      <c r="N17" s="69">
        <v>62672.801999999996</v>
      </c>
      <c r="O17" s="69">
        <v>67783.793000000005</v>
      </c>
      <c r="P17" s="70">
        <v>78486.664000000004</v>
      </c>
    </row>
    <row r="18" spans="1:32" x14ac:dyDescent="0.25">
      <c r="A18" s="66" t="s">
        <v>277</v>
      </c>
      <c r="B18" s="169">
        <v>39197.289000000004</v>
      </c>
      <c r="C18" s="169">
        <v>36096.440999999999</v>
      </c>
      <c r="D18" s="169">
        <v>37966.873</v>
      </c>
      <c r="E18" s="169">
        <v>37213.663</v>
      </c>
      <c r="F18" s="169">
        <v>30743.758000000002</v>
      </c>
      <c r="G18" s="169">
        <v>40373.082000000002</v>
      </c>
      <c r="H18" s="169">
        <v>44798.218999999997</v>
      </c>
      <c r="J18" s="169">
        <v>53205.25</v>
      </c>
      <c r="K18" s="169">
        <v>47685.86</v>
      </c>
      <c r="L18" s="169">
        <v>52390.923999999999</v>
      </c>
      <c r="M18" s="169">
        <v>60144.823000000004</v>
      </c>
      <c r="N18" s="169">
        <v>64115.894</v>
      </c>
      <c r="O18" s="169">
        <v>62276.228000000003</v>
      </c>
      <c r="P18" s="179">
        <v>71798.819000000003</v>
      </c>
    </row>
    <row r="19" spans="1:32" x14ac:dyDescent="0.25">
      <c r="A19" s="68" t="s">
        <v>95</v>
      </c>
      <c r="B19" s="69">
        <v>190166</v>
      </c>
      <c r="C19" s="69">
        <v>195684</v>
      </c>
      <c r="D19" s="69">
        <v>213440</v>
      </c>
      <c r="E19" s="69">
        <v>214194</v>
      </c>
      <c r="F19" s="69">
        <v>292806</v>
      </c>
      <c r="G19" s="69">
        <v>291164</v>
      </c>
      <c r="H19" s="69">
        <v>278998</v>
      </c>
      <c r="J19" s="69">
        <v>120067</v>
      </c>
      <c r="K19" s="69">
        <v>126296</v>
      </c>
      <c r="L19" s="69">
        <v>132823</v>
      </c>
      <c r="M19" s="69">
        <v>147360</v>
      </c>
      <c r="N19" s="69">
        <v>182643</v>
      </c>
      <c r="O19" s="69">
        <v>195884</v>
      </c>
      <c r="P19" s="70">
        <v>189457</v>
      </c>
    </row>
    <row r="20" spans="1:32" x14ac:dyDescent="0.25">
      <c r="A20" s="81" t="s">
        <v>111</v>
      </c>
      <c r="B20" s="82">
        <v>935602.29299999995</v>
      </c>
      <c r="C20" s="82">
        <v>857738.43299999996</v>
      </c>
      <c r="D20" s="82">
        <v>918995.99</v>
      </c>
      <c r="E20" s="82">
        <v>892775.11599999992</v>
      </c>
      <c r="F20" s="82">
        <v>1061619.9210000001</v>
      </c>
      <c r="G20" s="82">
        <v>1081361.0819999999</v>
      </c>
      <c r="H20" s="82">
        <v>1304900.1850000001</v>
      </c>
      <c r="I20" s="178"/>
      <c r="J20" s="82">
        <v>376560.20699999999</v>
      </c>
      <c r="K20" s="82">
        <v>381146.63500000001</v>
      </c>
      <c r="L20" s="82">
        <v>390636.57999999996</v>
      </c>
      <c r="M20" s="82">
        <v>430811.16700000002</v>
      </c>
      <c r="N20" s="82">
        <v>475851.16499999998</v>
      </c>
      <c r="O20" s="82">
        <v>515530.08600000001</v>
      </c>
      <c r="P20" s="87">
        <v>549058.84700000007</v>
      </c>
      <c r="R20" s="293"/>
      <c r="S20" s="293"/>
      <c r="T20" s="293"/>
      <c r="U20" s="293"/>
      <c r="V20" s="293"/>
      <c r="W20" s="293"/>
      <c r="X20" s="293"/>
      <c r="Y20" s="293"/>
      <c r="Z20" s="293"/>
      <c r="AA20" s="293"/>
      <c r="AB20" s="293"/>
      <c r="AC20" s="293"/>
      <c r="AD20" s="293"/>
      <c r="AE20" s="293"/>
      <c r="AF20" s="293"/>
    </row>
    <row r="21" spans="1:32" x14ac:dyDescent="0.25">
      <c r="A21" s="71"/>
      <c r="B21" s="270"/>
      <c r="C21" s="270"/>
      <c r="D21" s="270"/>
      <c r="E21" s="270"/>
      <c r="F21" s="270"/>
      <c r="G21" s="270"/>
      <c r="H21" s="270"/>
      <c r="I21" s="270"/>
      <c r="J21" s="270"/>
      <c r="K21" s="270"/>
      <c r="L21" s="270"/>
      <c r="M21" s="270"/>
      <c r="N21" s="270"/>
      <c r="O21" s="270"/>
      <c r="P21" s="270"/>
    </row>
    <row r="22" spans="1:32" x14ac:dyDescent="0.25">
      <c r="A22" s="327" t="s">
        <v>89</v>
      </c>
      <c r="B22" s="305" t="s">
        <v>350</v>
      </c>
      <c r="C22" s="305"/>
      <c r="D22" s="305"/>
      <c r="E22" s="305"/>
      <c r="F22" s="305"/>
      <c r="G22" s="305"/>
      <c r="H22" s="305"/>
      <c r="I22" s="216"/>
      <c r="J22" s="305" t="s">
        <v>351</v>
      </c>
      <c r="K22" s="305"/>
      <c r="L22" s="305"/>
      <c r="M22" s="305"/>
      <c r="N22" s="305"/>
      <c r="O22" s="305"/>
      <c r="P22" s="306"/>
    </row>
    <row r="23" spans="1:32" ht="14.1" customHeight="1" x14ac:dyDescent="0.25">
      <c r="A23" s="328"/>
      <c r="B23" s="307">
        <v>2018</v>
      </c>
      <c r="C23" s="307">
        <v>2019</v>
      </c>
      <c r="D23" s="307">
        <v>2020</v>
      </c>
      <c r="E23" s="307">
        <v>2021</v>
      </c>
      <c r="F23" s="307">
        <v>2022</v>
      </c>
      <c r="G23" s="307" t="s">
        <v>393</v>
      </c>
      <c r="H23" s="307" t="s">
        <v>394</v>
      </c>
      <c r="I23" s="26"/>
      <c r="J23" s="307">
        <v>2018</v>
      </c>
      <c r="K23" s="307">
        <v>2019</v>
      </c>
      <c r="L23" s="307">
        <v>2020</v>
      </c>
      <c r="M23" s="307">
        <v>2021</v>
      </c>
      <c r="N23" s="307">
        <v>2022</v>
      </c>
      <c r="O23" s="307" t="s">
        <v>393</v>
      </c>
      <c r="P23" s="309" t="s">
        <v>394</v>
      </c>
    </row>
    <row r="24" spans="1:32" x14ac:dyDescent="0.25">
      <c r="A24" s="329"/>
      <c r="B24" s="308"/>
      <c r="C24" s="308"/>
      <c r="D24" s="308"/>
      <c r="E24" s="308"/>
      <c r="F24" s="308"/>
      <c r="G24" s="308"/>
      <c r="H24" s="308"/>
      <c r="I24" s="46"/>
      <c r="J24" s="308"/>
      <c r="K24" s="308"/>
      <c r="L24" s="308"/>
      <c r="M24" s="308"/>
      <c r="N24" s="308"/>
      <c r="O24" s="308"/>
      <c r="P24" s="310"/>
    </row>
    <row r="25" spans="1:32" x14ac:dyDescent="0.25">
      <c r="A25" s="79" t="s">
        <v>362</v>
      </c>
      <c r="B25" s="80">
        <v>53306</v>
      </c>
      <c r="C25" s="80">
        <v>53133</v>
      </c>
      <c r="D25" s="80">
        <v>53142</v>
      </c>
      <c r="E25" s="80">
        <v>53026</v>
      </c>
      <c r="F25" s="80">
        <v>57149</v>
      </c>
      <c r="G25" s="80">
        <v>57443</v>
      </c>
      <c r="H25" s="80">
        <v>62544</v>
      </c>
      <c r="I25" s="188"/>
      <c r="J25" s="80">
        <v>44583</v>
      </c>
      <c r="K25" s="80">
        <v>44479</v>
      </c>
      <c r="L25" s="80">
        <v>47291</v>
      </c>
      <c r="M25" s="80">
        <v>49012</v>
      </c>
      <c r="N25" s="169">
        <v>47174</v>
      </c>
      <c r="O25" s="169">
        <v>53539</v>
      </c>
      <c r="P25" s="179">
        <v>51189</v>
      </c>
    </row>
    <row r="26" spans="1:32" x14ac:dyDescent="0.25">
      <c r="A26" s="68" t="s">
        <v>91</v>
      </c>
      <c r="B26" s="69">
        <v>18154.232</v>
      </c>
      <c r="C26" s="69">
        <v>17976.346000000001</v>
      </c>
      <c r="D26" s="69">
        <v>18160.438000000002</v>
      </c>
      <c r="E26" s="69">
        <v>17101.474000000002</v>
      </c>
      <c r="F26" s="69">
        <v>19160.242000000002</v>
      </c>
      <c r="G26" s="69">
        <v>20167.412</v>
      </c>
      <c r="H26" s="69">
        <v>24461.674000000003</v>
      </c>
      <c r="I26"/>
      <c r="J26" s="69">
        <v>24399.266</v>
      </c>
      <c r="K26" s="69">
        <v>21361.516</v>
      </c>
      <c r="L26" s="69">
        <v>20167.585999999999</v>
      </c>
      <c r="M26" s="69">
        <v>22154.898000000001</v>
      </c>
      <c r="N26" s="69">
        <v>24505.116000000002</v>
      </c>
      <c r="O26" s="69">
        <v>26934.156000000003</v>
      </c>
      <c r="P26" s="70">
        <v>27133.908000000003</v>
      </c>
    </row>
    <row r="27" spans="1:32" x14ac:dyDescent="0.25">
      <c r="A27" s="66" t="s">
        <v>209</v>
      </c>
      <c r="B27" s="169">
        <v>66674.009999999995</v>
      </c>
      <c r="C27" s="169">
        <v>77987.595000000001</v>
      </c>
      <c r="D27" s="169">
        <v>77834.069999999992</v>
      </c>
      <c r="E27" s="169">
        <v>69782.114999999991</v>
      </c>
      <c r="F27" s="169">
        <v>112011.495</v>
      </c>
      <c r="G27" s="169">
        <v>81663.914999999994</v>
      </c>
      <c r="H27" s="169">
        <v>158628.93</v>
      </c>
      <c r="J27" s="169">
        <v>30404.159999999996</v>
      </c>
      <c r="K27" s="169">
        <v>29978.084999999999</v>
      </c>
      <c r="L27" s="169">
        <v>29962.904999999999</v>
      </c>
      <c r="M27" s="169">
        <v>30099.524999999998</v>
      </c>
      <c r="N27" s="169">
        <v>32521.769999999997</v>
      </c>
      <c r="O27" s="169">
        <v>33551.25</v>
      </c>
      <c r="P27" s="179">
        <v>41358.254999999997</v>
      </c>
    </row>
    <row r="28" spans="1:32" x14ac:dyDescent="0.25">
      <c r="A28" s="68" t="s">
        <v>92</v>
      </c>
      <c r="B28" s="69">
        <v>238051</v>
      </c>
      <c r="C28" s="69">
        <v>201466</v>
      </c>
      <c r="D28" s="69">
        <v>236413</v>
      </c>
      <c r="E28" s="69">
        <v>244771</v>
      </c>
      <c r="F28" s="69">
        <v>248953</v>
      </c>
      <c r="G28" s="69">
        <v>258281</v>
      </c>
      <c r="H28" s="69">
        <v>356582</v>
      </c>
      <c r="J28" s="69">
        <v>0</v>
      </c>
      <c r="K28" s="69">
        <v>0</v>
      </c>
      <c r="L28" s="69">
        <v>0</v>
      </c>
      <c r="M28" s="69">
        <v>0</v>
      </c>
      <c r="N28" s="69">
        <v>0</v>
      </c>
      <c r="O28" s="69">
        <v>0</v>
      </c>
      <c r="P28" s="70">
        <v>0</v>
      </c>
    </row>
    <row r="29" spans="1:32" x14ac:dyDescent="0.25">
      <c r="A29" s="66" t="s">
        <v>93</v>
      </c>
      <c r="B29" s="169">
        <v>96260.343999999997</v>
      </c>
      <c r="C29" s="169">
        <v>97037.803</v>
      </c>
      <c r="D29" s="169">
        <v>100959.70300000001</v>
      </c>
      <c r="E29" s="169">
        <v>104479.416</v>
      </c>
      <c r="F29" s="169">
        <v>106553.409</v>
      </c>
      <c r="G29" s="169">
        <v>115527.639</v>
      </c>
      <c r="H29" s="169">
        <v>154129.90100000001</v>
      </c>
      <c r="J29" s="169">
        <v>48431.62</v>
      </c>
      <c r="K29" s="169">
        <v>45381.766000000003</v>
      </c>
      <c r="L29" s="169">
        <v>42960.184999999998</v>
      </c>
      <c r="M29" s="169">
        <v>51459.173000000003</v>
      </c>
      <c r="N29" s="169">
        <v>79551.512000000002</v>
      </c>
      <c r="O29" s="169">
        <v>79010.135999999999</v>
      </c>
      <c r="P29" s="179">
        <v>86550.180999999997</v>
      </c>
    </row>
    <row r="30" spans="1:32" x14ac:dyDescent="0.25">
      <c r="A30" s="68" t="s">
        <v>94</v>
      </c>
      <c r="B30" s="69">
        <v>176376.003</v>
      </c>
      <c r="C30" s="69">
        <v>186828.035</v>
      </c>
      <c r="D30" s="69">
        <v>199922.74400000001</v>
      </c>
      <c r="E30" s="69">
        <v>188549.55299999999</v>
      </c>
      <c r="F30" s="69">
        <v>214887.182</v>
      </c>
      <c r="G30" s="69">
        <v>230598.277</v>
      </c>
      <c r="H30" s="69">
        <v>261902.05</v>
      </c>
      <c r="J30" s="69">
        <v>52240.966</v>
      </c>
      <c r="K30" s="69">
        <v>60592.965000000004</v>
      </c>
      <c r="L30" s="69">
        <v>57805.267</v>
      </c>
      <c r="M30" s="69">
        <v>66629.27900000001</v>
      </c>
      <c r="N30" s="69">
        <v>78157.934999999998</v>
      </c>
      <c r="O30" s="69">
        <v>70048.441000000006</v>
      </c>
      <c r="P30" s="70">
        <v>82650.775999999998</v>
      </c>
    </row>
    <row r="31" spans="1:32" x14ac:dyDescent="0.25">
      <c r="A31" s="66" t="s">
        <v>277</v>
      </c>
      <c r="B31" s="169">
        <v>35782.073000000004</v>
      </c>
      <c r="C31" s="169">
        <v>34301.270000000004</v>
      </c>
      <c r="D31" s="169">
        <v>36778.26</v>
      </c>
      <c r="E31" s="169">
        <v>36400.972000000002</v>
      </c>
      <c r="F31" s="169">
        <v>37763.567000000003</v>
      </c>
      <c r="G31" s="169">
        <v>40089.627000000008</v>
      </c>
      <c r="H31" s="169">
        <v>45364.654000000002</v>
      </c>
      <c r="J31" s="169">
        <v>42864.160000000003</v>
      </c>
      <c r="K31" s="169">
        <v>44231.115000000005</v>
      </c>
      <c r="L31" s="169">
        <v>45704.388000000006</v>
      </c>
      <c r="M31" s="169">
        <v>46982.968000000008</v>
      </c>
      <c r="N31" s="169">
        <v>44843.562000000005</v>
      </c>
      <c r="O31" s="169">
        <v>48552.563999999998</v>
      </c>
      <c r="P31" s="179">
        <v>39579.563999999998</v>
      </c>
    </row>
    <row r="32" spans="1:32" x14ac:dyDescent="0.25">
      <c r="A32" s="68" t="s">
        <v>95</v>
      </c>
      <c r="B32" s="69">
        <v>190510</v>
      </c>
      <c r="C32" s="69">
        <v>201481</v>
      </c>
      <c r="D32" s="69">
        <v>209099</v>
      </c>
      <c r="E32" s="69">
        <v>241102</v>
      </c>
      <c r="F32" s="69">
        <v>296558</v>
      </c>
      <c r="G32" s="69">
        <v>257048</v>
      </c>
      <c r="H32" s="69">
        <v>284056</v>
      </c>
      <c r="J32" s="69">
        <v>106058</v>
      </c>
      <c r="K32" s="69">
        <v>115202</v>
      </c>
      <c r="L32" s="69">
        <v>121393</v>
      </c>
      <c r="M32" s="69">
        <v>132195</v>
      </c>
      <c r="N32" s="69">
        <v>166903</v>
      </c>
      <c r="O32" s="69">
        <v>167843</v>
      </c>
      <c r="P32" s="70">
        <v>171854</v>
      </c>
    </row>
    <row r="33" spans="1:32" ht="12" customHeight="1" x14ac:dyDescent="0.25">
      <c r="A33" s="81" t="s">
        <v>111</v>
      </c>
      <c r="B33" s="82">
        <v>875113.66199999989</v>
      </c>
      <c r="C33" s="82">
        <v>870211.049</v>
      </c>
      <c r="D33" s="82">
        <v>932309.21500000008</v>
      </c>
      <c r="E33" s="82">
        <v>955212.52999999991</v>
      </c>
      <c r="F33" s="82">
        <v>1093035.895</v>
      </c>
      <c r="G33" s="82">
        <v>1060818.8700000001</v>
      </c>
      <c r="H33" s="82">
        <v>1347669.2090000003</v>
      </c>
      <c r="I33" s="178"/>
      <c r="J33" s="82">
        <v>348981.17200000002</v>
      </c>
      <c r="K33" s="82">
        <v>361226.44699999999</v>
      </c>
      <c r="L33" s="82">
        <v>365284.33100000001</v>
      </c>
      <c r="M33" s="82">
        <v>398532.84299999999</v>
      </c>
      <c r="N33" s="82">
        <v>473656.89500000002</v>
      </c>
      <c r="O33" s="82">
        <v>479478.54700000002</v>
      </c>
      <c r="P33" s="87">
        <v>500315.68400000001</v>
      </c>
      <c r="R33" s="293"/>
      <c r="S33" s="293"/>
      <c r="T33" s="293"/>
      <c r="U33" s="293"/>
      <c r="V33" s="293"/>
      <c r="W33" s="293"/>
      <c r="X33" s="293"/>
      <c r="Y33" s="293"/>
      <c r="Z33" s="293"/>
      <c r="AA33" s="293"/>
      <c r="AB33" s="293"/>
      <c r="AC33" s="293"/>
      <c r="AD33" s="293"/>
      <c r="AE33" s="293"/>
      <c r="AF33" s="293"/>
    </row>
    <row r="34" spans="1:32" ht="12" customHeight="1" x14ac:dyDescent="0.25">
      <c r="A34" s="92"/>
      <c r="B34" s="270"/>
      <c r="C34" s="270"/>
      <c r="D34" s="270"/>
      <c r="E34" s="270"/>
      <c r="F34" s="270"/>
      <c r="G34" s="270"/>
      <c r="H34" s="270"/>
      <c r="I34" s="270"/>
      <c r="J34" s="270"/>
      <c r="K34" s="270"/>
      <c r="L34" s="270"/>
      <c r="M34" s="270"/>
      <c r="N34" s="270"/>
      <c r="O34" s="270"/>
      <c r="P34" s="270"/>
    </row>
    <row r="35" spans="1:32" x14ac:dyDescent="0.25">
      <c r="A35" s="183" t="s">
        <v>81</v>
      </c>
      <c r="B35" s="188"/>
      <c r="C35" s="188"/>
      <c r="D35" s="188"/>
      <c r="E35" s="188"/>
      <c r="F35" s="188"/>
      <c r="G35" s="188"/>
      <c r="H35" s="188"/>
      <c r="I35" s="188"/>
      <c r="J35" s="188"/>
      <c r="K35" s="188"/>
      <c r="L35" s="188"/>
      <c r="M35" s="188"/>
      <c r="N35" s="188"/>
      <c r="O35" s="188"/>
      <c r="P35" s="189"/>
    </row>
    <row r="36" spans="1:32" x14ac:dyDescent="0.25">
      <c r="A36" s="186" t="s">
        <v>337</v>
      </c>
      <c r="P36" s="190"/>
    </row>
    <row r="37" spans="1:32" x14ac:dyDescent="0.25">
      <c r="A37" s="186" t="s">
        <v>392</v>
      </c>
      <c r="P37" s="190"/>
    </row>
    <row r="38" spans="1:32" x14ac:dyDescent="0.25">
      <c r="A38" s="86" t="s">
        <v>427</v>
      </c>
      <c r="P38" s="190"/>
    </row>
    <row r="39" spans="1:32" x14ac:dyDescent="0.25">
      <c r="A39" s="86" t="s">
        <v>428</v>
      </c>
      <c r="P39" s="190"/>
    </row>
    <row r="40" spans="1:32" x14ac:dyDescent="0.25">
      <c r="A40" s="171" t="s">
        <v>429</v>
      </c>
      <c r="B40" s="178"/>
      <c r="C40" s="178"/>
      <c r="D40" s="178"/>
      <c r="E40" s="178"/>
      <c r="F40" s="178"/>
      <c r="G40" s="178"/>
      <c r="H40" s="178"/>
      <c r="I40" s="178"/>
      <c r="J40" s="178"/>
      <c r="K40" s="178"/>
      <c r="L40" s="178"/>
      <c r="M40" s="178"/>
      <c r="N40" s="178"/>
      <c r="O40" s="178"/>
      <c r="P40" s="177"/>
    </row>
    <row r="48" spans="1:32" x14ac:dyDescent="0.25">
      <c r="A48" s="95"/>
      <c r="B48" s="71"/>
      <c r="C48" s="71"/>
      <c r="D48" s="71"/>
    </row>
  </sheetData>
  <mergeCells count="37">
    <mergeCell ref="A1:P2"/>
    <mergeCell ref="B23:B24"/>
    <mergeCell ref="A5:N5"/>
    <mergeCell ref="E10:E11"/>
    <mergeCell ref="F10:F11"/>
    <mergeCell ref="L10:L11"/>
    <mergeCell ref="M10:M11"/>
    <mergeCell ref="M23:M24"/>
    <mergeCell ref="C23:C24"/>
    <mergeCell ref="D23:D24"/>
    <mergeCell ref="A22:A24"/>
    <mergeCell ref="B10:B11"/>
    <mergeCell ref="A9:A11"/>
    <mergeCell ref="L23:L24"/>
    <mergeCell ref="G23:G24"/>
    <mergeCell ref="B9:H9"/>
    <mergeCell ref="J9:P9"/>
    <mergeCell ref="A3:P4"/>
    <mergeCell ref="O10:O11"/>
    <mergeCell ref="P10:P11"/>
    <mergeCell ref="C10:C11"/>
    <mergeCell ref="D10:D11"/>
    <mergeCell ref="N10:N11"/>
    <mergeCell ref="J10:J11"/>
    <mergeCell ref="K10:K11"/>
    <mergeCell ref="G10:G11"/>
    <mergeCell ref="H10:H11"/>
    <mergeCell ref="H23:H24"/>
    <mergeCell ref="O23:O24"/>
    <mergeCell ref="P23:P24"/>
    <mergeCell ref="B22:H22"/>
    <mergeCell ref="J22:P22"/>
    <mergeCell ref="J23:J24"/>
    <mergeCell ref="K23:K24"/>
    <mergeCell ref="E23:E24"/>
    <mergeCell ref="F23:F24"/>
    <mergeCell ref="N23:N24"/>
  </mergeCells>
  <conditionalFormatting sqref="R20:AF20">
    <cfRule type="cellIs" dxfId="35" priority="2" operator="notEqual">
      <formula>0</formula>
    </cfRule>
  </conditionalFormatting>
  <conditionalFormatting sqref="R33:AF33">
    <cfRule type="cellIs" dxfId="34" priority="1" operator="notEqual">
      <formula>0</formula>
    </cfRule>
  </conditionalFormatting>
  <hyperlinks>
    <hyperlink ref="R3" location="Índice!A1" display="Índice" xr:uid="{79B6BB86-33B0-465D-899D-EF686D765687}"/>
  </hyperlinks>
  <pageMargins left="0.7" right="0.7" top="0.75" bottom="0.75" header="0.3" footer="0.3"/>
  <pageSetup orientation="portrait" horizontalDpi="4294967294" verticalDpi="4294967294"/>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52F1-92F7-41F8-A05C-B7BBA38F6410}">
  <sheetPr codeName="Hoja22"/>
  <dimension ref="A1:AF40"/>
  <sheetViews>
    <sheetView zoomScaleNormal="100" workbookViewId="0">
      <selection sqref="A1:P2"/>
    </sheetView>
  </sheetViews>
  <sheetFormatPr baseColWidth="10" defaultColWidth="11.42578125" defaultRowHeight="15" x14ac:dyDescent="0.25"/>
  <cols>
    <col min="1" max="1" width="26.140625" style="1" customWidth="1"/>
    <col min="2" max="8" width="9.7109375" style="1" customWidth="1"/>
    <col min="9" max="9" width="1" style="1" customWidth="1"/>
    <col min="10"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1.75"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x14ac:dyDescent="0.25">
      <c r="A5" s="334" t="s">
        <v>385</v>
      </c>
      <c r="B5" s="334"/>
      <c r="C5" s="334"/>
      <c r="D5" s="334"/>
      <c r="E5" s="334"/>
      <c r="F5" s="334"/>
      <c r="G5" s="334"/>
      <c r="H5" s="334"/>
      <c r="I5" s="334"/>
      <c r="J5" s="334"/>
      <c r="K5" s="334"/>
      <c r="L5" s="334"/>
      <c r="M5" s="334"/>
      <c r="N5" s="334"/>
      <c r="O5" s="261"/>
      <c r="P5" s="261"/>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315"/>
      <c r="B8" s="315"/>
      <c r="C8" s="315"/>
      <c r="D8" s="315"/>
      <c r="N8" s="268"/>
      <c r="O8" s="268"/>
      <c r="P8" s="268"/>
    </row>
    <row r="9" spans="1:18" x14ac:dyDescent="0.25">
      <c r="A9" s="327" t="s">
        <v>89</v>
      </c>
      <c r="B9" s="305" t="s">
        <v>348</v>
      </c>
      <c r="C9" s="305"/>
      <c r="D9" s="305"/>
      <c r="E9" s="305"/>
      <c r="F9" s="305"/>
      <c r="G9" s="305"/>
      <c r="H9" s="305"/>
      <c r="I9" s="216"/>
      <c r="J9" s="305" t="s">
        <v>349</v>
      </c>
      <c r="K9" s="305"/>
      <c r="L9" s="305"/>
      <c r="M9" s="305"/>
      <c r="N9" s="305"/>
      <c r="O9" s="305"/>
      <c r="P9" s="306"/>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8"/>
      <c r="B11" s="308"/>
      <c r="C11" s="308"/>
      <c r="D11" s="308"/>
      <c r="E11" s="308"/>
      <c r="F11" s="308"/>
      <c r="G11" s="308"/>
      <c r="H11" s="308"/>
      <c r="I11" s="46"/>
      <c r="J11" s="308"/>
      <c r="K11" s="308"/>
      <c r="L11" s="308"/>
      <c r="M11" s="308"/>
      <c r="N11" s="308"/>
      <c r="O11" s="308"/>
      <c r="P11" s="310"/>
    </row>
    <row r="12" spans="1:18" x14ac:dyDescent="0.25">
      <c r="A12" s="79" t="s">
        <v>362</v>
      </c>
      <c r="B12" s="80">
        <v>60000</v>
      </c>
      <c r="C12" s="80">
        <v>60000</v>
      </c>
      <c r="D12" s="80">
        <v>70000</v>
      </c>
      <c r="E12" s="80">
        <v>70000</v>
      </c>
      <c r="F12" s="80">
        <v>80000</v>
      </c>
      <c r="G12" s="80">
        <v>80000</v>
      </c>
      <c r="H12" s="80">
        <v>80000</v>
      </c>
      <c r="I12" s="188"/>
      <c r="J12" s="80">
        <v>60000</v>
      </c>
      <c r="K12" s="80">
        <v>60000</v>
      </c>
      <c r="L12" s="80">
        <v>70000</v>
      </c>
      <c r="M12" s="80">
        <v>70000</v>
      </c>
      <c r="N12" s="169">
        <v>80000</v>
      </c>
      <c r="O12" s="169">
        <v>80000</v>
      </c>
      <c r="P12" s="179">
        <v>80000</v>
      </c>
    </row>
    <row r="13" spans="1:18" x14ac:dyDescent="0.25">
      <c r="A13" s="68" t="s">
        <v>91</v>
      </c>
      <c r="B13" s="69">
        <v>17546.856</v>
      </c>
      <c r="C13" s="69">
        <v>20880</v>
      </c>
      <c r="D13" s="69">
        <v>18624.031999999999</v>
      </c>
      <c r="E13" s="69">
        <v>21391.27</v>
      </c>
      <c r="F13" s="69">
        <v>23675.02</v>
      </c>
      <c r="G13" s="69">
        <v>26266</v>
      </c>
      <c r="H13" s="69">
        <v>28050.946</v>
      </c>
      <c r="I13"/>
      <c r="J13" s="69">
        <v>17696.844000000001</v>
      </c>
      <c r="K13" s="69">
        <v>20880</v>
      </c>
      <c r="L13" s="69">
        <v>18706.102000000003</v>
      </c>
      <c r="M13" s="69">
        <v>21213.79</v>
      </c>
      <c r="N13" s="69">
        <v>24055.5</v>
      </c>
      <c r="O13" s="69">
        <v>27804.504000000001</v>
      </c>
      <c r="P13" s="70">
        <v>29193.314000000002</v>
      </c>
    </row>
    <row r="14" spans="1:18" x14ac:dyDescent="0.25">
      <c r="A14" s="66" t="s">
        <v>209</v>
      </c>
      <c r="B14" s="169">
        <v>33830.354999999996</v>
      </c>
      <c r="C14" s="169">
        <v>27599.999999999996</v>
      </c>
      <c r="D14" s="169">
        <v>31324.964999999997</v>
      </c>
      <c r="E14" s="169">
        <v>33598.86</v>
      </c>
      <c r="F14" s="169">
        <v>41526.614999999998</v>
      </c>
      <c r="G14" s="169">
        <v>49747</v>
      </c>
      <c r="H14" s="169">
        <v>70149.884999999995</v>
      </c>
      <c r="J14" s="169">
        <v>33083.084999999999</v>
      </c>
      <c r="K14" s="169">
        <v>27599.999999999996</v>
      </c>
      <c r="L14" s="169">
        <v>30610.469999999998</v>
      </c>
      <c r="M14" s="169">
        <v>34129.814999999995</v>
      </c>
      <c r="N14" s="169">
        <v>39660.164999999994</v>
      </c>
      <c r="O14" s="169">
        <v>47593.094999999994</v>
      </c>
      <c r="P14" s="179">
        <v>62382.209999999992</v>
      </c>
    </row>
    <row r="15" spans="1:18" x14ac:dyDescent="0.25">
      <c r="A15" s="68" t="s">
        <v>92</v>
      </c>
      <c r="B15" s="69">
        <v>188714</v>
      </c>
      <c r="C15" s="69">
        <v>192590</v>
      </c>
      <c r="D15" s="69">
        <v>284945</v>
      </c>
      <c r="E15" s="69">
        <v>181096</v>
      </c>
      <c r="F15" s="69">
        <v>256606</v>
      </c>
      <c r="G15" s="69">
        <v>300043</v>
      </c>
      <c r="H15" s="69">
        <v>332027</v>
      </c>
      <c r="J15" s="69">
        <v>0</v>
      </c>
      <c r="K15" s="69">
        <v>0</v>
      </c>
      <c r="L15" s="69">
        <v>0</v>
      </c>
      <c r="M15" s="69">
        <v>0</v>
      </c>
      <c r="N15" s="69">
        <v>0</v>
      </c>
      <c r="O15" s="69">
        <v>0</v>
      </c>
      <c r="P15" s="70">
        <v>0</v>
      </c>
    </row>
    <row r="16" spans="1:18" x14ac:dyDescent="0.25">
      <c r="A16" s="66" t="s">
        <v>93</v>
      </c>
      <c r="B16" s="169">
        <v>48735.375</v>
      </c>
      <c r="C16" s="169">
        <v>19747.151000000002</v>
      </c>
      <c r="D16" s="169">
        <v>40836.976000000002</v>
      </c>
      <c r="E16" s="169">
        <v>61340.054000000004</v>
      </c>
      <c r="F16" s="169">
        <v>44548.17</v>
      </c>
      <c r="G16" s="169">
        <v>54927</v>
      </c>
      <c r="H16" s="169">
        <v>61203.171999999999</v>
      </c>
      <c r="J16" s="169">
        <v>13457.5</v>
      </c>
      <c r="K16" s="169">
        <v>11394.273000000001</v>
      </c>
      <c r="L16" s="169">
        <v>13800.474</v>
      </c>
      <c r="M16" s="169">
        <v>14075.007</v>
      </c>
      <c r="N16" s="169">
        <v>15654.532999999999</v>
      </c>
      <c r="O16" s="169">
        <v>23070</v>
      </c>
      <c r="P16" s="179">
        <v>24874.074000000001</v>
      </c>
    </row>
    <row r="17" spans="1:32" x14ac:dyDescent="0.25">
      <c r="A17" s="68" t="s">
        <v>94</v>
      </c>
      <c r="B17" s="69">
        <v>31577.638000000003</v>
      </c>
      <c r="C17" s="69">
        <v>41069.626999999993</v>
      </c>
      <c r="D17" s="69">
        <v>94056.413</v>
      </c>
      <c r="E17" s="69">
        <v>58170.400999999998</v>
      </c>
      <c r="F17" s="69">
        <v>211806.079</v>
      </c>
      <c r="G17" s="69">
        <v>183046</v>
      </c>
      <c r="H17" s="69">
        <v>170029.15399999998</v>
      </c>
      <c r="J17" s="69">
        <v>22256.887000000002</v>
      </c>
      <c r="K17" s="69">
        <v>42035.654999999999</v>
      </c>
      <c r="L17" s="69">
        <v>77458.646999999997</v>
      </c>
      <c r="M17" s="69">
        <v>53545.748</v>
      </c>
      <c r="N17" s="69">
        <v>197246</v>
      </c>
      <c r="O17" s="69">
        <v>165781</v>
      </c>
      <c r="P17" s="70">
        <v>164270.546</v>
      </c>
    </row>
    <row r="18" spans="1:32" x14ac:dyDescent="0.25">
      <c r="A18" s="66" t="s">
        <v>277</v>
      </c>
      <c r="B18" s="169">
        <v>56324.032000000007</v>
      </c>
      <c r="C18" s="169">
        <v>62270.063000000002</v>
      </c>
      <c r="D18" s="169">
        <v>76129.653000000006</v>
      </c>
      <c r="E18" s="169">
        <v>78542.959000000003</v>
      </c>
      <c r="F18" s="169">
        <v>82642.031000000017</v>
      </c>
      <c r="G18" s="169">
        <v>77813.55</v>
      </c>
      <c r="H18" s="169">
        <v>68239.979000000007</v>
      </c>
      <c r="J18" s="169">
        <v>57683.509000000005</v>
      </c>
      <c r="K18" s="169">
        <v>61597.385999999999</v>
      </c>
      <c r="L18" s="169">
        <v>75252.864000000001</v>
      </c>
      <c r="M18" s="169">
        <v>77616.232000000004</v>
      </c>
      <c r="N18" s="169">
        <v>82523.21100000001</v>
      </c>
      <c r="O18" s="169">
        <v>79164.293999999994</v>
      </c>
      <c r="P18" s="179">
        <v>68621.368000000002</v>
      </c>
    </row>
    <row r="19" spans="1:32" x14ac:dyDescent="0.25">
      <c r="A19" s="68" t="s">
        <v>95</v>
      </c>
      <c r="B19" s="69">
        <v>127068</v>
      </c>
      <c r="C19" s="69">
        <v>126194</v>
      </c>
      <c r="D19" s="69">
        <v>141938</v>
      </c>
      <c r="E19" s="69">
        <v>152499</v>
      </c>
      <c r="F19" s="69">
        <v>185331</v>
      </c>
      <c r="G19" s="69">
        <v>170404</v>
      </c>
      <c r="H19" s="69">
        <v>179305</v>
      </c>
      <c r="J19" s="69">
        <v>81238</v>
      </c>
      <c r="K19" s="69">
        <v>85409</v>
      </c>
      <c r="L19" s="69">
        <v>102301</v>
      </c>
      <c r="M19" s="69">
        <v>107129</v>
      </c>
      <c r="N19" s="69">
        <v>131859</v>
      </c>
      <c r="O19" s="69">
        <v>138033</v>
      </c>
      <c r="P19" s="70">
        <v>131834</v>
      </c>
    </row>
    <row r="20" spans="1:32" x14ac:dyDescent="0.25">
      <c r="A20" s="81" t="s">
        <v>76</v>
      </c>
      <c r="B20" s="82">
        <v>563796.25600000005</v>
      </c>
      <c r="C20" s="82">
        <v>550350.84100000001</v>
      </c>
      <c r="D20" s="82">
        <v>757855.03899999999</v>
      </c>
      <c r="E20" s="82">
        <v>656638.54399999999</v>
      </c>
      <c r="F20" s="82">
        <v>926134.91500000004</v>
      </c>
      <c r="G20" s="82">
        <v>942246.55</v>
      </c>
      <c r="H20" s="82">
        <v>989005.13600000006</v>
      </c>
      <c r="I20" s="178"/>
      <c r="J20" s="82">
        <v>285415.82500000001</v>
      </c>
      <c r="K20" s="82">
        <v>308916.31400000001</v>
      </c>
      <c r="L20" s="82">
        <v>388129.55700000003</v>
      </c>
      <c r="M20" s="82">
        <v>377709.592</v>
      </c>
      <c r="N20" s="82">
        <v>570998.40899999999</v>
      </c>
      <c r="O20" s="82">
        <v>561445.89299999992</v>
      </c>
      <c r="P20" s="87">
        <v>561175.51199999999</v>
      </c>
      <c r="R20" s="293"/>
      <c r="S20" s="293"/>
      <c r="T20" s="293"/>
      <c r="U20" s="293"/>
      <c r="V20" s="293"/>
      <c r="W20" s="293"/>
      <c r="X20" s="293"/>
      <c r="Y20" s="293"/>
      <c r="Z20" s="293"/>
      <c r="AA20" s="293"/>
      <c r="AB20" s="293"/>
      <c r="AC20" s="293"/>
      <c r="AD20" s="293"/>
      <c r="AE20" s="293"/>
      <c r="AF20" s="293"/>
    </row>
    <row r="21" spans="1:32" x14ac:dyDescent="0.25">
      <c r="A21" s="71"/>
      <c r="B21" s="270"/>
      <c r="C21" s="270"/>
      <c r="D21" s="270"/>
      <c r="E21" s="270"/>
      <c r="F21" s="270"/>
      <c r="G21" s="270"/>
      <c r="H21" s="270"/>
      <c r="I21" s="270"/>
      <c r="J21" s="270"/>
      <c r="K21" s="270"/>
      <c r="L21" s="270"/>
      <c r="M21" s="270"/>
      <c r="N21" s="270"/>
      <c r="O21" s="270"/>
      <c r="P21" s="270"/>
    </row>
    <row r="22" spans="1:32" x14ac:dyDescent="0.25">
      <c r="A22" s="327" t="s">
        <v>89</v>
      </c>
      <c r="B22" s="305" t="s">
        <v>350</v>
      </c>
      <c r="C22" s="305"/>
      <c r="D22" s="305"/>
      <c r="E22" s="305"/>
      <c r="F22" s="305"/>
      <c r="G22" s="305"/>
      <c r="H22" s="305"/>
      <c r="I22" s="216"/>
      <c r="J22" s="305" t="s">
        <v>351</v>
      </c>
      <c r="K22" s="305"/>
      <c r="L22" s="305"/>
      <c r="M22" s="305"/>
      <c r="N22" s="305"/>
      <c r="O22" s="305"/>
      <c r="P22" s="306"/>
    </row>
    <row r="23" spans="1:32" ht="14.1" customHeight="1" x14ac:dyDescent="0.25">
      <c r="A23" s="328"/>
      <c r="B23" s="307">
        <v>2018</v>
      </c>
      <c r="C23" s="307">
        <v>2019</v>
      </c>
      <c r="D23" s="307">
        <v>2020</v>
      </c>
      <c r="E23" s="307">
        <v>2021</v>
      </c>
      <c r="F23" s="307">
        <v>2022</v>
      </c>
      <c r="G23" s="307" t="s">
        <v>393</v>
      </c>
      <c r="H23" s="307" t="s">
        <v>394</v>
      </c>
      <c r="I23" s="26"/>
      <c r="J23" s="307">
        <v>2018</v>
      </c>
      <c r="K23" s="307">
        <v>2019</v>
      </c>
      <c r="L23" s="307">
        <v>2020</v>
      </c>
      <c r="M23" s="307">
        <v>2021</v>
      </c>
      <c r="N23" s="307">
        <v>2022</v>
      </c>
      <c r="O23" s="307" t="s">
        <v>393</v>
      </c>
      <c r="P23" s="309" t="s">
        <v>394</v>
      </c>
    </row>
    <row r="24" spans="1:32" x14ac:dyDescent="0.25">
      <c r="A24" s="329"/>
      <c r="B24" s="308"/>
      <c r="C24" s="308"/>
      <c r="D24" s="308"/>
      <c r="E24" s="308"/>
      <c r="F24" s="308"/>
      <c r="G24" s="308"/>
      <c r="H24" s="308"/>
      <c r="I24" s="46"/>
      <c r="J24" s="308"/>
      <c r="K24" s="308"/>
      <c r="L24" s="308"/>
      <c r="M24" s="308"/>
      <c r="N24" s="308"/>
      <c r="O24" s="308"/>
      <c r="P24" s="310"/>
    </row>
    <row r="25" spans="1:32" x14ac:dyDescent="0.25">
      <c r="A25" s="79" t="s">
        <v>362</v>
      </c>
      <c r="B25" s="80">
        <v>60000</v>
      </c>
      <c r="C25" s="80">
        <v>70000</v>
      </c>
      <c r="D25" s="80">
        <v>70000</v>
      </c>
      <c r="E25" s="80">
        <v>80000</v>
      </c>
      <c r="F25" s="80">
        <v>80000</v>
      </c>
      <c r="G25" s="80">
        <v>80000</v>
      </c>
      <c r="H25" s="80">
        <v>100000</v>
      </c>
      <c r="I25" s="188"/>
      <c r="J25" s="80">
        <v>60000</v>
      </c>
      <c r="K25" s="80">
        <v>70000</v>
      </c>
      <c r="L25" s="80">
        <v>70000</v>
      </c>
      <c r="M25" s="80">
        <v>80000</v>
      </c>
      <c r="N25" s="169">
        <v>80000</v>
      </c>
      <c r="O25" s="169">
        <v>80000</v>
      </c>
      <c r="P25" s="179">
        <v>100000</v>
      </c>
    </row>
    <row r="26" spans="1:32" x14ac:dyDescent="0.25">
      <c r="A26" s="68" t="s">
        <v>91</v>
      </c>
      <c r="B26" s="69">
        <v>13920</v>
      </c>
      <c r="C26" s="69">
        <v>14117.606000000002</v>
      </c>
      <c r="D26" s="69">
        <v>14032.404</v>
      </c>
      <c r="E26" s="69">
        <v>15080</v>
      </c>
      <c r="F26" s="69">
        <v>16916.396000000001</v>
      </c>
      <c r="G26" s="69">
        <v>17400</v>
      </c>
      <c r="H26" s="69">
        <v>37192.673999999999</v>
      </c>
      <c r="I26"/>
      <c r="J26" s="69">
        <v>13920</v>
      </c>
      <c r="K26" s="69">
        <v>14201.068000000001</v>
      </c>
      <c r="L26" s="69">
        <v>14169.632000000001</v>
      </c>
      <c r="M26" s="69">
        <v>15080</v>
      </c>
      <c r="N26" s="69">
        <v>16931.766</v>
      </c>
      <c r="O26" s="69">
        <v>17400</v>
      </c>
      <c r="P26" s="70">
        <v>38280</v>
      </c>
    </row>
    <row r="27" spans="1:32" x14ac:dyDescent="0.25">
      <c r="A27" s="66" t="s">
        <v>209</v>
      </c>
      <c r="B27" s="169">
        <v>14484.134999999998</v>
      </c>
      <c r="C27" s="169">
        <v>23063.25</v>
      </c>
      <c r="D27" s="169">
        <v>16846.349999999999</v>
      </c>
      <c r="E27" s="169">
        <v>17938.274999999998</v>
      </c>
      <c r="F27" s="169">
        <v>15861.72</v>
      </c>
      <c r="G27" s="169">
        <v>17282.084999999999</v>
      </c>
      <c r="H27" s="169">
        <v>67497.87</v>
      </c>
      <c r="J27" s="169">
        <v>15134.46</v>
      </c>
      <c r="K27" s="169">
        <v>24875.879999999997</v>
      </c>
      <c r="L27" s="169">
        <v>20314.289999999997</v>
      </c>
      <c r="M27" s="169">
        <v>21070.184999999998</v>
      </c>
      <c r="N27" s="169">
        <v>15671.97</v>
      </c>
      <c r="O27" s="169">
        <v>14692.859999999999</v>
      </c>
      <c r="P27" s="179">
        <v>75900</v>
      </c>
    </row>
    <row r="28" spans="1:32" x14ac:dyDescent="0.25">
      <c r="A28" s="68" t="s">
        <v>92</v>
      </c>
      <c r="B28" s="69">
        <v>222361</v>
      </c>
      <c r="C28" s="69">
        <v>248379</v>
      </c>
      <c r="D28" s="69">
        <v>226048</v>
      </c>
      <c r="E28" s="69">
        <v>253773</v>
      </c>
      <c r="F28" s="69">
        <v>264452</v>
      </c>
      <c r="G28" s="69">
        <v>320001</v>
      </c>
      <c r="H28" s="69">
        <v>349608</v>
      </c>
      <c r="J28" s="69">
        <v>0</v>
      </c>
      <c r="K28" s="69">
        <v>0</v>
      </c>
      <c r="L28" s="69">
        <v>0</v>
      </c>
      <c r="M28" s="69">
        <v>0</v>
      </c>
      <c r="N28" s="69">
        <v>0</v>
      </c>
      <c r="O28" s="69">
        <v>0</v>
      </c>
      <c r="P28" s="70">
        <v>0</v>
      </c>
    </row>
    <row r="29" spans="1:32" x14ac:dyDescent="0.25">
      <c r="A29" s="66" t="s">
        <v>93</v>
      </c>
      <c r="B29" s="169">
        <v>42281.927000000003</v>
      </c>
      <c r="C29" s="169">
        <v>45151.834999999999</v>
      </c>
      <c r="D29" s="169">
        <v>47068.951999999997</v>
      </c>
      <c r="E29" s="169">
        <v>43990.645000000004</v>
      </c>
      <c r="F29" s="169">
        <v>61194.713000000003</v>
      </c>
      <c r="G29" s="169">
        <v>66906.845000000001</v>
      </c>
      <c r="H29" s="169">
        <v>115350</v>
      </c>
      <c r="J29" s="169">
        <v>19079.659</v>
      </c>
      <c r="K29" s="169">
        <v>16031.343000000001</v>
      </c>
      <c r="L29" s="169">
        <v>15412.298000000001</v>
      </c>
      <c r="M29" s="169">
        <v>13908.134</v>
      </c>
      <c r="N29" s="169">
        <v>20233.928</v>
      </c>
      <c r="O29" s="169">
        <v>33639.135999999999</v>
      </c>
      <c r="P29" s="179">
        <v>115350</v>
      </c>
    </row>
    <row r="30" spans="1:32" x14ac:dyDescent="0.25">
      <c r="A30" s="68" t="s">
        <v>94</v>
      </c>
      <c r="B30" s="69">
        <v>42693.892000000007</v>
      </c>
      <c r="C30" s="69">
        <v>50162.406000000003</v>
      </c>
      <c r="D30" s="69">
        <v>76890.706000000006</v>
      </c>
      <c r="E30" s="69">
        <v>114536.531</v>
      </c>
      <c r="F30" s="69">
        <v>145036.552</v>
      </c>
      <c r="G30" s="69">
        <v>76443.164999999994</v>
      </c>
      <c r="H30" s="69">
        <v>192777.85500000001</v>
      </c>
      <c r="J30" s="69">
        <v>40009.036999999997</v>
      </c>
      <c r="K30" s="69">
        <v>39137.327000000005</v>
      </c>
      <c r="L30" s="69">
        <v>64040.724000000002</v>
      </c>
      <c r="M30" s="69">
        <v>91303.812000000005</v>
      </c>
      <c r="N30" s="69">
        <v>139844.60200000001</v>
      </c>
      <c r="O30" s="69">
        <v>69551.27</v>
      </c>
      <c r="P30" s="70">
        <v>110950</v>
      </c>
    </row>
    <row r="31" spans="1:32" x14ac:dyDescent="0.25">
      <c r="A31" s="66" t="s">
        <v>277</v>
      </c>
      <c r="B31" s="169">
        <v>55289.370999999999</v>
      </c>
      <c r="C31" s="169">
        <v>68971.203999999998</v>
      </c>
      <c r="D31" s="169">
        <v>66450.472999999998</v>
      </c>
      <c r="E31" s="169">
        <v>85844.023000000001</v>
      </c>
      <c r="F31" s="169">
        <v>82811.37</v>
      </c>
      <c r="G31" s="169">
        <v>99986.206000000006</v>
      </c>
      <c r="H31" s="169">
        <v>50706.082000000002</v>
      </c>
      <c r="J31" s="169">
        <v>55980.176000000007</v>
      </c>
      <c r="K31" s="169">
        <v>69445.237000000008</v>
      </c>
      <c r="L31" s="169">
        <v>66253.368000000002</v>
      </c>
      <c r="M31" s="169">
        <v>84170.160999999993</v>
      </c>
      <c r="N31" s="169">
        <v>82890.83600000001</v>
      </c>
      <c r="O31" s="169">
        <v>97248.295000000013</v>
      </c>
      <c r="P31" s="179">
        <v>61868.775000000001</v>
      </c>
    </row>
    <row r="32" spans="1:32" x14ac:dyDescent="0.25">
      <c r="A32" s="68" t="s">
        <v>95</v>
      </c>
      <c r="B32" s="69">
        <v>119272</v>
      </c>
      <c r="C32" s="69">
        <v>131194</v>
      </c>
      <c r="D32" s="69">
        <v>144982</v>
      </c>
      <c r="E32" s="69">
        <v>171387</v>
      </c>
      <c r="F32" s="69">
        <v>185011</v>
      </c>
      <c r="G32" s="69">
        <v>181574</v>
      </c>
      <c r="H32" s="69">
        <v>184760</v>
      </c>
      <c r="J32" s="69">
        <v>83387</v>
      </c>
      <c r="K32" s="69">
        <v>94837</v>
      </c>
      <c r="L32" s="69">
        <v>100246</v>
      </c>
      <c r="M32" s="69">
        <v>114648</v>
      </c>
      <c r="N32" s="69">
        <v>130699</v>
      </c>
      <c r="O32" s="69">
        <v>133339</v>
      </c>
      <c r="P32" s="70">
        <v>144594</v>
      </c>
    </row>
    <row r="33" spans="1:32" ht="12" customHeight="1" x14ac:dyDescent="0.25">
      <c r="A33" s="81" t="s">
        <v>76</v>
      </c>
      <c r="B33" s="82">
        <v>570302.32499999995</v>
      </c>
      <c r="C33" s="82">
        <v>651039.30100000009</v>
      </c>
      <c r="D33" s="82">
        <v>662318.88500000001</v>
      </c>
      <c r="E33" s="82">
        <v>782549.47400000005</v>
      </c>
      <c r="F33" s="82">
        <v>851283.75100000005</v>
      </c>
      <c r="G33" s="82">
        <v>859593.30099999998</v>
      </c>
      <c r="H33" s="82">
        <v>1097892.4810000001</v>
      </c>
      <c r="I33" s="178"/>
      <c r="J33" s="82">
        <v>287510.33199999999</v>
      </c>
      <c r="K33" s="82">
        <v>328527.85500000004</v>
      </c>
      <c r="L33" s="82">
        <v>350436.31199999998</v>
      </c>
      <c r="M33" s="82">
        <v>420180.29200000002</v>
      </c>
      <c r="N33" s="82">
        <v>486272.10200000001</v>
      </c>
      <c r="O33" s="82">
        <v>445870.56099999999</v>
      </c>
      <c r="P33" s="87">
        <v>646942.77500000002</v>
      </c>
      <c r="R33" s="293"/>
      <c r="S33" s="293"/>
      <c r="T33" s="293"/>
      <c r="U33" s="293"/>
      <c r="V33" s="293"/>
      <c r="W33" s="293"/>
      <c r="X33" s="293"/>
      <c r="Y33" s="293"/>
      <c r="Z33" s="293"/>
      <c r="AA33" s="293"/>
      <c r="AB33" s="293"/>
      <c r="AC33" s="293"/>
      <c r="AD33" s="293"/>
      <c r="AE33" s="293"/>
      <c r="AF33" s="293"/>
    </row>
    <row r="34" spans="1:32" ht="12" customHeight="1" x14ac:dyDescent="0.25">
      <c r="A34" s="168"/>
      <c r="B34" s="270"/>
      <c r="C34" s="270"/>
      <c r="D34" s="270"/>
      <c r="E34" s="270"/>
      <c r="F34" s="270"/>
      <c r="G34" s="270"/>
      <c r="H34" s="270"/>
      <c r="I34" s="270"/>
      <c r="J34" s="270"/>
      <c r="K34" s="270"/>
      <c r="L34" s="270"/>
      <c r="M34" s="270"/>
      <c r="N34" s="270"/>
      <c r="O34" s="270"/>
      <c r="P34" s="270"/>
    </row>
    <row r="35" spans="1:32" ht="12" customHeight="1" x14ac:dyDescent="0.25">
      <c r="A35" s="183" t="s">
        <v>81</v>
      </c>
      <c r="B35" s="188"/>
      <c r="C35" s="188"/>
      <c r="D35" s="188"/>
      <c r="E35" s="188"/>
      <c r="F35" s="188"/>
      <c r="G35" s="188"/>
      <c r="H35" s="188"/>
      <c r="I35" s="188"/>
      <c r="J35" s="188"/>
      <c r="K35" s="188"/>
      <c r="L35" s="188"/>
      <c r="M35" s="188"/>
      <c r="N35" s="188"/>
      <c r="O35" s="188"/>
      <c r="P35" s="189"/>
    </row>
    <row r="36" spans="1:32" ht="12" customHeight="1" x14ac:dyDescent="0.25">
      <c r="A36" s="186" t="s">
        <v>337</v>
      </c>
      <c r="P36" s="190"/>
    </row>
    <row r="37" spans="1:32" x14ac:dyDescent="0.25">
      <c r="A37" s="186" t="s">
        <v>392</v>
      </c>
      <c r="P37" s="190"/>
    </row>
    <row r="38" spans="1:32" x14ac:dyDescent="0.25">
      <c r="A38" s="86" t="s">
        <v>427</v>
      </c>
      <c r="P38" s="190"/>
    </row>
    <row r="39" spans="1:32" x14ac:dyDescent="0.25">
      <c r="A39" s="86" t="s">
        <v>428</v>
      </c>
      <c r="P39" s="190"/>
    </row>
    <row r="40" spans="1:32" x14ac:dyDescent="0.25">
      <c r="A40" s="171" t="s">
        <v>429</v>
      </c>
      <c r="B40" s="178"/>
      <c r="C40" s="178"/>
      <c r="D40" s="178"/>
      <c r="E40" s="178"/>
      <c r="F40" s="178"/>
      <c r="G40" s="178"/>
      <c r="H40" s="178"/>
      <c r="I40" s="178"/>
      <c r="J40" s="178"/>
      <c r="K40" s="178"/>
      <c r="L40" s="178"/>
      <c r="M40" s="178"/>
      <c r="N40" s="178"/>
      <c r="O40" s="178"/>
      <c r="P40" s="177"/>
    </row>
  </sheetData>
  <mergeCells count="38">
    <mergeCell ref="G23:G24"/>
    <mergeCell ref="H23:H24"/>
    <mergeCell ref="O23:O24"/>
    <mergeCell ref="P23:P24"/>
    <mergeCell ref="C10:C11"/>
    <mergeCell ref="F10:F11"/>
    <mergeCell ref="N10:N11"/>
    <mergeCell ref="J10:J11"/>
    <mergeCell ref="M10:M11"/>
    <mergeCell ref="K10:K11"/>
    <mergeCell ref="L10:L11"/>
    <mergeCell ref="D10:D11"/>
    <mergeCell ref="B22:H22"/>
    <mergeCell ref="J22:P22"/>
    <mergeCell ref="G10:G11"/>
    <mergeCell ref="H10:H11"/>
    <mergeCell ref="K23:K24"/>
    <mergeCell ref="L23:L24"/>
    <mergeCell ref="J23:J24"/>
    <mergeCell ref="M23:M24"/>
    <mergeCell ref="N23:N24"/>
    <mergeCell ref="F23:F24"/>
    <mergeCell ref="A22:A24"/>
    <mergeCell ref="B23:B24"/>
    <mergeCell ref="C23:C24"/>
    <mergeCell ref="D23:D24"/>
    <mergeCell ref="E23:E24"/>
    <mergeCell ref="A1:P2"/>
    <mergeCell ref="A8:D8"/>
    <mergeCell ref="A5:N5"/>
    <mergeCell ref="A9:A11"/>
    <mergeCell ref="B9:H9"/>
    <mergeCell ref="J9:P9"/>
    <mergeCell ref="A3:P4"/>
    <mergeCell ref="O10:O11"/>
    <mergeCell ref="P10:P11"/>
    <mergeCell ref="B10:B11"/>
    <mergeCell ref="E10:E11"/>
  </mergeCells>
  <conditionalFormatting sqref="R20:AF20 R33:AF33">
    <cfRule type="cellIs" dxfId="33" priority="1" operator="notEqual">
      <formula>0</formula>
    </cfRule>
  </conditionalFormatting>
  <hyperlinks>
    <hyperlink ref="R3" location="Índice!A1" display="Índice" xr:uid="{7FADB7F9-9D5F-406C-B30A-75BCAC189D04}"/>
  </hyperlinks>
  <pageMargins left="0.7" right="0.7" top="0.75" bottom="0.75" header="0.3" footer="0.3"/>
  <pageSetup orientation="portrait" horizontalDpi="4294967294" verticalDpi="4294967294"/>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08FF-C386-45F7-8978-6179C60D6199}">
  <sheetPr codeName="Hoja21"/>
  <dimension ref="A1:AF40"/>
  <sheetViews>
    <sheetView zoomScaleNormal="100" workbookViewId="0">
      <selection sqref="A1:P2"/>
    </sheetView>
  </sheetViews>
  <sheetFormatPr baseColWidth="10" defaultColWidth="11.42578125" defaultRowHeight="15" x14ac:dyDescent="0.25"/>
  <cols>
    <col min="1" max="1" width="36" style="1" customWidth="1"/>
    <col min="2" max="8" width="9.7109375" style="1" customWidth="1"/>
    <col min="9" max="9" width="1" style="1" customWidth="1"/>
    <col min="10" max="16" width="9.7109375" style="1" customWidth="1"/>
    <col min="17"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4.75"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x14ac:dyDescent="0.25">
      <c r="A5" s="334" t="s">
        <v>386</v>
      </c>
      <c r="B5" s="334"/>
      <c r="C5" s="334"/>
      <c r="D5" s="334"/>
      <c r="E5" s="334"/>
      <c r="F5" s="334"/>
      <c r="G5" s="334"/>
      <c r="H5" s="334"/>
      <c r="I5" s="334"/>
      <c r="J5" s="334"/>
      <c r="K5" s="334"/>
      <c r="L5" s="334"/>
      <c r="M5" s="334"/>
      <c r="N5" s="334"/>
      <c r="O5" s="261"/>
      <c r="P5" s="261"/>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c r="I8" s="174"/>
      <c r="J8" s="174"/>
      <c r="K8" s="174"/>
      <c r="L8" s="174"/>
      <c r="M8" s="174"/>
      <c r="N8" s="174"/>
      <c r="O8" s="174"/>
      <c r="P8" s="174"/>
    </row>
    <row r="9" spans="1:18" x14ac:dyDescent="0.25">
      <c r="A9" s="327" t="s">
        <v>89</v>
      </c>
      <c r="B9" s="318" t="s">
        <v>348</v>
      </c>
      <c r="C9" s="318"/>
      <c r="D9" s="318"/>
      <c r="E9" s="318"/>
      <c r="F9" s="318"/>
      <c r="G9" s="318"/>
      <c r="H9" s="318"/>
      <c r="I9" s="216"/>
      <c r="J9" s="318" t="s">
        <v>349</v>
      </c>
      <c r="K9" s="318"/>
      <c r="L9" s="318"/>
      <c r="M9" s="318"/>
      <c r="N9" s="318"/>
      <c r="O9" s="318"/>
      <c r="P9" s="319"/>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8"/>
      <c r="B11" s="308"/>
      <c r="C11" s="308"/>
      <c r="D11" s="308"/>
      <c r="E11" s="308"/>
      <c r="F11" s="308"/>
      <c r="G11" s="308"/>
      <c r="H11" s="308"/>
      <c r="I11" s="46"/>
      <c r="J11" s="308"/>
      <c r="K11" s="308"/>
      <c r="L11" s="308"/>
      <c r="M11" s="308"/>
      <c r="N11" s="308"/>
      <c r="O11" s="308"/>
      <c r="P11" s="310"/>
    </row>
    <row r="12" spans="1:18" x14ac:dyDescent="0.25">
      <c r="A12" s="79" t="s">
        <v>362</v>
      </c>
      <c r="B12" s="80">
        <v>42352</v>
      </c>
      <c r="C12" s="80">
        <v>42156</v>
      </c>
      <c r="D12" s="80">
        <v>45157</v>
      </c>
      <c r="E12" s="80">
        <v>44345</v>
      </c>
      <c r="F12" s="80">
        <v>45483</v>
      </c>
      <c r="G12" s="80">
        <v>50736</v>
      </c>
      <c r="H12" s="80">
        <v>48026</v>
      </c>
      <c r="I12" s="188"/>
      <c r="J12" s="80">
        <v>41527</v>
      </c>
      <c r="K12" s="80">
        <v>41588</v>
      </c>
      <c r="L12" s="80">
        <v>43110</v>
      </c>
      <c r="M12" s="80">
        <v>42579</v>
      </c>
      <c r="N12" s="169">
        <v>42956</v>
      </c>
      <c r="O12" s="169">
        <v>45067</v>
      </c>
      <c r="P12" s="179">
        <v>45409</v>
      </c>
    </row>
    <row r="13" spans="1:18" x14ac:dyDescent="0.25">
      <c r="A13" s="68" t="s">
        <v>91</v>
      </c>
      <c r="B13" s="69">
        <v>19264.236000000001</v>
      </c>
      <c r="C13" s="69">
        <v>19036.702000000001</v>
      </c>
      <c r="D13" s="69">
        <v>19229.088</v>
      </c>
      <c r="E13" s="69">
        <v>20513.73</v>
      </c>
      <c r="F13" s="69">
        <v>21852.022000000001</v>
      </c>
      <c r="G13" s="69">
        <v>25799</v>
      </c>
      <c r="H13" s="69">
        <v>30034.314000000002</v>
      </c>
      <c r="I13"/>
      <c r="J13" s="69">
        <v>19486.085999999999</v>
      </c>
      <c r="K13" s="69">
        <v>19174.974000000002</v>
      </c>
      <c r="L13" s="69">
        <v>18684.642</v>
      </c>
      <c r="M13" s="69">
        <v>20422.496000000003</v>
      </c>
      <c r="N13" s="69">
        <v>21307.170000000002</v>
      </c>
      <c r="O13" s="69">
        <v>25453.648000000001</v>
      </c>
      <c r="P13" s="70">
        <v>29002.146000000001</v>
      </c>
    </row>
    <row r="14" spans="1:18" x14ac:dyDescent="0.25">
      <c r="A14" s="66" t="s">
        <v>209</v>
      </c>
      <c r="B14" s="169">
        <v>41402.414999999994</v>
      </c>
      <c r="C14" s="169">
        <v>41472.449999999997</v>
      </c>
      <c r="D14" s="169">
        <v>45479.28</v>
      </c>
      <c r="E14" s="169">
        <v>49811.789999999994</v>
      </c>
      <c r="F14" s="169">
        <v>46351.094999999994</v>
      </c>
      <c r="G14" s="169">
        <v>55781</v>
      </c>
      <c r="H14" s="169">
        <v>54420.299999999996</v>
      </c>
      <c r="J14" s="169">
        <v>36870.494999999995</v>
      </c>
      <c r="K14" s="169">
        <v>37859.61</v>
      </c>
      <c r="L14" s="169">
        <v>40122.81</v>
      </c>
      <c r="M14" s="169">
        <v>46153.754999999997</v>
      </c>
      <c r="N14" s="169">
        <v>37978.634999999995</v>
      </c>
      <c r="O14" s="169">
        <v>50283.749999999993</v>
      </c>
      <c r="P14" s="179">
        <v>49179.404999999999</v>
      </c>
    </row>
    <row r="15" spans="1:18" x14ac:dyDescent="0.25">
      <c r="A15" s="68" t="s">
        <v>92</v>
      </c>
      <c r="B15" s="69">
        <v>157637</v>
      </c>
      <c r="C15" s="69">
        <v>176452</v>
      </c>
      <c r="D15" s="69">
        <v>191794</v>
      </c>
      <c r="E15" s="69">
        <v>197441</v>
      </c>
      <c r="F15" s="69">
        <v>211925</v>
      </c>
      <c r="G15" s="69">
        <v>270839</v>
      </c>
      <c r="H15" s="69">
        <v>337885</v>
      </c>
      <c r="J15" s="69">
        <v>0</v>
      </c>
      <c r="K15" s="69">
        <v>0</v>
      </c>
      <c r="L15" s="69">
        <v>0</v>
      </c>
      <c r="M15" s="69">
        <v>0</v>
      </c>
      <c r="N15" s="69">
        <v>0</v>
      </c>
      <c r="O15" s="69">
        <v>0</v>
      </c>
      <c r="P15" s="70">
        <v>0</v>
      </c>
    </row>
    <row r="16" spans="1:18" x14ac:dyDescent="0.25">
      <c r="A16" s="66" t="s">
        <v>93</v>
      </c>
      <c r="B16" s="169">
        <v>57592.717000000004</v>
      </c>
      <c r="C16" s="169">
        <v>61871.433000000005</v>
      </c>
      <c r="D16" s="169">
        <v>60684.097000000002</v>
      </c>
      <c r="E16" s="169">
        <v>66004.039000000004</v>
      </c>
      <c r="F16" s="169">
        <v>74236.184000000008</v>
      </c>
      <c r="G16" s="169">
        <v>78875</v>
      </c>
      <c r="H16" s="169">
        <v>108693.53600000001</v>
      </c>
      <c r="J16" s="169">
        <v>47884.092000000004</v>
      </c>
      <c r="K16" s="169">
        <v>51691.411</v>
      </c>
      <c r="L16" s="169">
        <v>50628.652999999998</v>
      </c>
      <c r="M16" s="169">
        <v>55190.361000000004</v>
      </c>
      <c r="N16" s="169">
        <v>64177.664000000004</v>
      </c>
      <c r="O16" s="169">
        <v>68781.667000000001</v>
      </c>
      <c r="P16" s="179">
        <v>85725.812999999995</v>
      </c>
    </row>
    <row r="17" spans="1:32" x14ac:dyDescent="0.25">
      <c r="A17" s="68" t="s">
        <v>94</v>
      </c>
      <c r="B17" s="69">
        <v>71406.152000000002</v>
      </c>
      <c r="C17" s="69">
        <v>62000.128000000004</v>
      </c>
      <c r="D17" s="69">
        <v>63756.625000000007</v>
      </c>
      <c r="E17" s="69">
        <v>72399.312999999995</v>
      </c>
      <c r="F17" s="69">
        <v>72318.478000000003</v>
      </c>
      <c r="G17" s="69">
        <v>80038</v>
      </c>
      <c r="H17" s="69">
        <v>85386.802999999985</v>
      </c>
      <c r="J17" s="69">
        <v>57520.284</v>
      </c>
      <c r="K17" s="69">
        <v>56850.78</v>
      </c>
      <c r="L17" s="69">
        <v>52876.550999999999</v>
      </c>
      <c r="M17" s="69">
        <v>58960.732000000004</v>
      </c>
      <c r="N17" s="69">
        <v>62672.801999999996</v>
      </c>
      <c r="O17" s="69">
        <v>67783.793000000005</v>
      </c>
      <c r="P17" s="70">
        <v>78486.664000000004</v>
      </c>
    </row>
    <row r="18" spans="1:32" x14ac:dyDescent="0.25">
      <c r="A18" s="66" t="s">
        <v>277</v>
      </c>
      <c r="B18" s="169">
        <v>49684.506000000001</v>
      </c>
      <c r="C18" s="169">
        <v>46978.012999999999</v>
      </c>
      <c r="D18" s="169">
        <v>48981.747000000003</v>
      </c>
      <c r="E18" s="169">
        <v>56350.817000000003</v>
      </c>
      <c r="F18" s="169">
        <v>57308.06</v>
      </c>
      <c r="G18" s="169">
        <v>54991.930999999997</v>
      </c>
      <c r="H18" s="169">
        <v>63910.932000000001</v>
      </c>
      <c r="J18" s="169">
        <v>53205.25</v>
      </c>
      <c r="K18" s="169">
        <v>47685.86</v>
      </c>
      <c r="L18" s="169">
        <v>52390.923999999999</v>
      </c>
      <c r="M18" s="169">
        <v>60144.823000000004</v>
      </c>
      <c r="N18" s="169">
        <v>64115.894</v>
      </c>
      <c r="O18" s="169">
        <v>62276.228000000003</v>
      </c>
      <c r="P18" s="179">
        <v>71798.819000000003</v>
      </c>
    </row>
    <row r="19" spans="1:32" x14ac:dyDescent="0.25">
      <c r="A19" s="68" t="s">
        <v>95</v>
      </c>
      <c r="B19" s="69">
        <v>136768</v>
      </c>
      <c r="C19" s="69">
        <v>143074</v>
      </c>
      <c r="D19" s="69">
        <v>151855</v>
      </c>
      <c r="E19" s="69">
        <v>166726</v>
      </c>
      <c r="F19" s="69">
        <v>204297</v>
      </c>
      <c r="G19" s="69">
        <v>219437</v>
      </c>
      <c r="H19" s="69">
        <v>210440</v>
      </c>
      <c r="J19" s="69">
        <v>120067</v>
      </c>
      <c r="K19" s="69">
        <v>126296</v>
      </c>
      <c r="L19" s="69">
        <v>132823</v>
      </c>
      <c r="M19" s="69">
        <v>147360</v>
      </c>
      <c r="N19" s="69">
        <v>182643</v>
      </c>
      <c r="O19" s="69">
        <v>195884</v>
      </c>
      <c r="P19" s="70">
        <v>189457</v>
      </c>
    </row>
    <row r="20" spans="1:32" x14ac:dyDescent="0.25">
      <c r="A20" s="81" t="s">
        <v>111</v>
      </c>
      <c r="B20" s="82">
        <v>576107.02600000007</v>
      </c>
      <c r="C20" s="82">
        <v>593040.72600000002</v>
      </c>
      <c r="D20" s="82">
        <v>626936.83700000006</v>
      </c>
      <c r="E20" s="82">
        <v>673591.68900000001</v>
      </c>
      <c r="F20" s="82">
        <v>733770.83899999992</v>
      </c>
      <c r="G20" s="82">
        <v>836496.93099999998</v>
      </c>
      <c r="H20" s="82">
        <v>938796.88500000001</v>
      </c>
      <c r="I20" s="178"/>
      <c r="J20" s="82">
        <v>376560.20699999999</v>
      </c>
      <c r="K20" s="82">
        <v>381146.63500000001</v>
      </c>
      <c r="L20" s="82">
        <v>390636.57999999996</v>
      </c>
      <c r="M20" s="82">
        <v>430811.16700000002</v>
      </c>
      <c r="N20" s="82">
        <v>475851.16499999998</v>
      </c>
      <c r="O20" s="82">
        <v>515530.08600000001</v>
      </c>
      <c r="P20" s="87">
        <v>549058.84700000007</v>
      </c>
      <c r="R20" s="293"/>
      <c r="S20" s="293"/>
      <c r="T20" s="293"/>
      <c r="U20" s="293"/>
      <c r="V20" s="293"/>
      <c r="W20" s="293"/>
      <c r="X20" s="293"/>
      <c r="Y20" s="293"/>
      <c r="Z20" s="293"/>
      <c r="AA20" s="293"/>
      <c r="AB20" s="293"/>
      <c r="AC20" s="293"/>
      <c r="AD20" s="293"/>
      <c r="AE20" s="293"/>
      <c r="AF20" s="293"/>
    </row>
    <row r="21" spans="1:32" x14ac:dyDescent="0.25">
      <c r="A21" s="71"/>
      <c r="B21" s="270"/>
      <c r="C21" s="270"/>
      <c r="D21" s="270"/>
      <c r="E21" s="270"/>
      <c r="F21" s="270"/>
      <c r="G21" s="270"/>
      <c r="H21" s="270"/>
      <c r="I21" s="270"/>
      <c r="J21" s="270"/>
      <c r="K21" s="270"/>
      <c r="L21" s="270"/>
      <c r="M21" s="270"/>
      <c r="N21" s="270"/>
      <c r="O21" s="270"/>
      <c r="P21" s="270"/>
    </row>
    <row r="22" spans="1:32" x14ac:dyDescent="0.25">
      <c r="A22" s="327" t="s">
        <v>89</v>
      </c>
      <c r="B22" s="318" t="s">
        <v>350</v>
      </c>
      <c r="C22" s="318"/>
      <c r="D22" s="318"/>
      <c r="E22" s="318"/>
      <c r="F22" s="318"/>
      <c r="G22" s="318"/>
      <c r="H22" s="318"/>
      <c r="I22" s="216"/>
      <c r="J22" s="318" t="s">
        <v>351</v>
      </c>
      <c r="K22" s="318"/>
      <c r="L22" s="318"/>
      <c r="M22" s="318"/>
      <c r="N22" s="318"/>
      <c r="O22" s="318"/>
      <c r="P22" s="319"/>
    </row>
    <row r="23" spans="1:32" ht="14.1" customHeight="1" x14ac:dyDescent="0.25">
      <c r="A23" s="328"/>
      <c r="B23" s="307">
        <v>2018</v>
      </c>
      <c r="C23" s="307">
        <v>2019</v>
      </c>
      <c r="D23" s="307">
        <v>2020</v>
      </c>
      <c r="E23" s="307">
        <v>2021</v>
      </c>
      <c r="F23" s="307">
        <v>2022</v>
      </c>
      <c r="G23" s="307" t="s">
        <v>393</v>
      </c>
      <c r="H23" s="307" t="s">
        <v>394</v>
      </c>
      <c r="I23" s="26"/>
      <c r="J23" s="307">
        <v>2018</v>
      </c>
      <c r="K23" s="307">
        <v>2019</v>
      </c>
      <c r="L23" s="307">
        <v>2020</v>
      </c>
      <c r="M23" s="307">
        <v>2021</v>
      </c>
      <c r="N23" s="307">
        <v>2022</v>
      </c>
      <c r="O23" s="307" t="s">
        <v>393</v>
      </c>
      <c r="P23" s="309" t="s">
        <v>394</v>
      </c>
    </row>
    <row r="24" spans="1:32" x14ac:dyDescent="0.25">
      <c r="A24" s="329"/>
      <c r="B24" s="308"/>
      <c r="C24" s="308"/>
      <c r="D24" s="308"/>
      <c r="E24" s="308"/>
      <c r="F24" s="308"/>
      <c r="G24" s="308"/>
      <c r="H24" s="308"/>
      <c r="I24" s="46"/>
      <c r="J24" s="308"/>
      <c r="K24" s="308"/>
      <c r="L24" s="308"/>
      <c r="M24" s="308"/>
      <c r="N24" s="308"/>
      <c r="O24" s="308"/>
      <c r="P24" s="310"/>
    </row>
    <row r="25" spans="1:32" x14ac:dyDescent="0.25">
      <c r="A25" s="79" t="s">
        <v>362</v>
      </c>
      <c r="B25" s="80">
        <v>43416</v>
      </c>
      <c r="C25" s="80">
        <v>43609</v>
      </c>
      <c r="D25" s="80">
        <v>45818</v>
      </c>
      <c r="E25" s="80">
        <v>45747</v>
      </c>
      <c r="F25" s="80">
        <v>30213</v>
      </c>
      <c r="G25" s="80">
        <v>51088</v>
      </c>
      <c r="H25" s="80">
        <v>47637</v>
      </c>
      <c r="I25" s="188"/>
      <c r="J25" s="80">
        <v>44583</v>
      </c>
      <c r="K25" s="80">
        <v>44479</v>
      </c>
      <c r="L25" s="80">
        <v>47291</v>
      </c>
      <c r="M25" s="80">
        <v>49012</v>
      </c>
      <c r="N25" s="169">
        <v>47174</v>
      </c>
      <c r="O25" s="169">
        <v>53539</v>
      </c>
      <c r="P25" s="179">
        <v>51189</v>
      </c>
    </row>
    <row r="26" spans="1:32" x14ac:dyDescent="0.25">
      <c r="A26" s="68" t="s">
        <v>91</v>
      </c>
      <c r="B26" s="69">
        <v>21115.77</v>
      </c>
      <c r="C26" s="69">
        <v>19457.492000000002</v>
      </c>
      <c r="D26" s="69">
        <v>19637.407999999999</v>
      </c>
      <c r="E26" s="69">
        <v>21253.404000000002</v>
      </c>
      <c r="F26" s="69">
        <v>22798.93</v>
      </c>
      <c r="G26" s="69">
        <v>25739.24</v>
      </c>
      <c r="H26" s="69">
        <v>27640.190000000002</v>
      </c>
      <c r="I26"/>
      <c r="J26" s="69">
        <v>24399.266</v>
      </c>
      <c r="K26" s="69">
        <v>21361.516</v>
      </c>
      <c r="L26" s="69">
        <v>20167.585999999999</v>
      </c>
      <c r="M26" s="69">
        <v>22154.898000000001</v>
      </c>
      <c r="N26" s="69">
        <v>24505.116000000002</v>
      </c>
      <c r="O26" s="69">
        <v>26934.156000000003</v>
      </c>
      <c r="P26" s="70">
        <v>27133.908000000003</v>
      </c>
    </row>
    <row r="27" spans="1:32" x14ac:dyDescent="0.25">
      <c r="A27" s="66" t="s">
        <v>209</v>
      </c>
      <c r="B27" s="169">
        <v>32796.735000000001</v>
      </c>
      <c r="C27" s="169">
        <v>33400.14</v>
      </c>
      <c r="D27" s="169">
        <v>30888.539999999997</v>
      </c>
      <c r="E27" s="169">
        <v>30523.53</v>
      </c>
      <c r="F27" s="169">
        <v>32310.974999999999</v>
      </c>
      <c r="G27" s="169">
        <v>32977.86</v>
      </c>
      <c r="H27" s="169">
        <v>37207.56</v>
      </c>
      <c r="J27" s="169">
        <v>30404.159999999996</v>
      </c>
      <c r="K27" s="169">
        <v>29978.084999999999</v>
      </c>
      <c r="L27" s="169">
        <v>29962.904999999999</v>
      </c>
      <c r="M27" s="169">
        <v>30099.524999999998</v>
      </c>
      <c r="N27" s="169">
        <v>32521.769999999997</v>
      </c>
      <c r="O27" s="169">
        <v>33551.25</v>
      </c>
      <c r="P27" s="179">
        <v>41358.254999999997</v>
      </c>
    </row>
    <row r="28" spans="1:32" x14ac:dyDescent="0.25">
      <c r="A28" s="68" t="s">
        <v>92</v>
      </c>
      <c r="B28" s="69">
        <v>166019</v>
      </c>
      <c r="C28" s="69">
        <v>180972</v>
      </c>
      <c r="D28" s="69">
        <v>213686</v>
      </c>
      <c r="E28" s="69">
        <v>223937</v>
      </c>
      <c r="F28" s="69">
        <v>225838</v>
      </c>
      <c r="G28" s="69">
        <v>271167</v>
      </c>
      <c r="H28" s="69">
        <v>337430</v>
      </c>
      <c r="J28" s="69">
        <v>0</v>
      </c>
      <c r="K28" s="69">
        <v>0</v>
      </c>
      <c r="L28" s="69">
        <v>0</v>
      </c>
      <c r="M28" s="69">
        <v>0</v>
      </c>
      <c r="N28" s="69">
        <v>0</v>
      </c>
      <c r="O28" s="69">
        <v>0</v>
      </c>
      <c r="P28" s="70">
        <v>0</v>
      </c>
    </row>
    <row r="29" spans="1:32" x14ac:dyDescent="0.25">
      <c r="A29" s="66" t="s">
        <v>93</v>
      </c>
      <c r="B29" s="169">
        <v>62324.374000000003</v>
      </c>
      <c r="C29" s="169">
        <v>56557.643000000004</v>
      </c>
      <c r="D29" s="169">
        <v>60614.118000000002</v>
      </c>
      <c r="E29" s="169">
        <v>66745.354999999996</v>
      </c>
      <c r="F29" s="169">
        <v>73373.365999999995</v>
      </c>
      <c r="G29" s="169">
        <v>81185.637000000002</v>
      </c>
      <c r="H29" s="169">
        <v>94340.92</v>
      </c>
      <c r="J29" s="169">
        <v>48431.62</v>
      </c>
      <c r="K29" s="169">
        <v>45381.766000000003</v>
      </c>
      <c r="L29" s="169">
        <v>42960.184999999998</v>
      </c>
      <c r="M29" s="169">
        <v>51459.173000000003</v>
      </c>
      <c r="N29" s="169">
        <v>79551.512000000002</v>
      </c>
      <c r="O29" s="169">
        <v>79010.135999999999</v>
      </c>
      <c r="P29" s="179">
        <v>86550.180999999997</v>
      </c>
    </row>
    <row r="30" spans="1:32" x14ac:dyDescent="0.25">
      <c r="A30" s="68" t="s">
        <v>94</v>
      </c>
      <c r="B30" s="69">
        <v>68882.198000000004</v>
      </c>
      <c r="C30" s="69">
        <v>68047.536999999997</v>
      </c>
      <c r="D30" s="69">
        <v>68071.945999999996</v>
      </c>
      <c r="E30" s="69">
        <v>71721.56700000001</v>
      </c>
      <c r="F30" s="69">
        <v>71404.566999999995</v>
      </c>
      <c r="G30" s="69">
        <v>82397.176000000007</v>
      </c>
      <c r="H30" s="69">
        <v>99936.469000000012</v>
      </c>
      <c r="J30" s="69">
        <v>52240.966</v>
      </c>
      <c r="K30" s="69">
        <v>60592.965000000004</v>
      </c>
      <c r="L30" s="69">
        <v>57805.267</v>
      </c>
      <c r="M30" s="69">
        <v>66629.27900000001</v>
      </c>
      <c r="N30" s="69">
        <v>78157.934999999998</v>
      </c>
      <c r="O30" s="69">
        <v>70048.441000000006</v>
      </c>
      <c r="P30" s="70">
        <v>82650.775999999998</v>
      </c>
    </row>
    <row r="31" spans="1:32" x14ac:dyDescent="0.25">
      <c r="A31" s="66" t="s">
        <v>277</v>
      </c>
      <c r="B31" s="169">
        <v>42180.766000000003</v>
      </c>
      <c r="C31" s="169">
        <v>46668.718000000001</v>
      </c>
      <c r="D31" s="169">
        <v>46124.103000000003</v>
      </c>
      <c r="E31" s="169">
        <v>48575.087</v>
      </c>
      <c r="F31" s="169">
        <v>48204.862999999998</v>
      </c>
      <c r="G31" s="169">
        <v>52222.464000000007</v>
      </c>
      <c r="H31" s="169">
        <v>45422.762000000002</v>
      </c>
      <c r="J31" s="169">
        <v>42864.160000000003</v>
      </c>
      <c r="K31" s="169">
        <v>44231.115000000005</v>
      </c>
      <c r="L31" s="169">
        <v>45704.388000000006</v>
      </c>
      <c r="M31" s="169">
        <v>46982.968000000008</v>
      </c>
      <c r="N31" s="169">
        <v>44843.562000000005</v>
      </c>
      <c r="O31" s="169">
        <v>48552.563999999998</v>
      </c>
      <c r="P31" s="179">
        <v>39579.563999999998</v>
      </c>
    </row>
    <row r="32" spans="1:32" x14ac:dyDescent="0.25">
      <c r="A32" s="68" t="s">
        <v>95</v>
      </c>
      <c r="B32" s="69">
        <v>135636</v>
      </c>
      <c r="C32" s="69">
        <v>141039</v>
      </c>
      <c r="D32" s="69">
        <v>151259</v>
      </c>
      <c r="E32" s="69">
        <v>169132</v>
      </c>
      <c r="F32" s="69">
        <v>209366</v>
      </c>
      <c r="G32" s="69">
        <v>197366</v>
      </c>
      <c r="H32" s="69">
        <v>204454</v>
      </c>
      <c r="J32" s="69">
        <v>106058</v>
      </c>
      <c r="K32" s="69">
        <v>115202</v>
      </c>
      <c r="L32" s="69">
        <v>121393</v>
      </c>
      <c r="M32" s="69">
        <v>132195</v>
      </c>
      <c r="N32" s="69">
        <v>166903</v>
      </c>
      <c r="O32" s="69">
        <v>167843</v>
      </c>
      <c r="P32" s="70">
        <v>171854</v>
      </c>
    </row>
    <row r="33" spans="1:32" x14ac:dyDescent="0.25">
      <c r="A33" s="81" t="s">
        <v>111</v>
      </c>
      <c r="B33" s="82">
        <v>572370.84300000011</v>
      </c>
      <c r="C33" s="82">
        <v>589751.53</v>
      </c>
      <c r="D33" s="82">
        <v>636099.11499999999</v>
      </c>
      <c r="E33" s="82">
        <v>677634.94299999997</v>
      </c>
      <c r="F33" s="82">
        <v>713509.701</v>
      </c>
      <c r="G33" s="82">
        <v>794143.37699999998</v>
      </c>
      <c r="H33" s="82">
        <v>894068.90100000007</v>
      </c>
      <c r="I33" s="178"/>
      <c r="J33" s="82">
        <v>348981.17200000002</v>
      </c>
      <c r="K33" s="82">
        <v>361226.44699999999</v>
      </c>
      <c r="L33" s="82">
        <v>365284.33100000001</v>
      </c>
      <c r="M33" s="82">
        <v>398532.84299999999</v>
      </c>
      <c r="N33" s="82">
        <v>473656.89500000002</v>
      </c>
      <c r="O33" s="82">
        <v>479478.54700000002</v>
      </c>
      <c r="P33" s="87">
        <v>500315.68400000001</v>
      </c>
      <c r="R33" s="293"/>
      <c r="S33" s="293"/>
      <c r="T33" s="293"/>
      <c r="U33" s="293"/>
      <c r="V33" s="293"/>
      <c r="W33" s="293"/>
      <c r="X33" s="293"/>
      <c r="Y33" s="293"/>
      <c r="Z33" s="293"/>
      <c r="AA33" s="293"/>
      <c r="AB33" s="293"/>
      <c r="AC33" s="293"/>
      <c r="AD33" s="293"/>
      <c r="AE33" s="293"/>
      <c r="AF33" s="293"/>
    </row>
    <row r="34" spans="1:32" ht="12" customHeight="1" x14ac:dyDescent="0.25">
      <c r="A34" s="92"/>
      <c r="B34" s="270"/>
      <c r="C34" s="270"/>
      <c r="D34" s="270"/>
      <c r="E34" s="270"/>
      <c r="F34" s="270"/>
      <c r="G34" s="270"/>
      <c r="H34" s="270"/>
      <c r="I34" s="270"/>
      <c r="J34" s="270"/>
      <c r="K34" s="270"/>
      <c r="L34" s="270"/>
      <c r="M34" s="270"/>
      <c r="N34" s="270"/>
      <c r="O34" s="270"/>
      <c r="P34" s="270"/>
    </row>
    <row r="35" spans="1:32" x14ac:dyDescent="0.25">
      <c r="A35" s="183" t="s">
        <v>81</v>
      </c>
      <c r="B35" s="188"/>
      <c r="C35" s="188"/>
      <c r="D35" s="188"/>
      <c r="E35" s="188"/>
      <c r="F35" s="188"/>
      <c r="G35" s="188"/>
      <c r="H35" s="188"/>
      <c r="I35" s="188"/>
      <c r="J35" s="188"/>
      <c r="K35" s="188"/>
      <c r="L35" s="188"/>
      <c r="M35" s="188"/>
      <c r="N35" s="188"/>
      <c r="O35" s="188"/>
      <c r="P35" s="189"/>
    </row>
    <row r="36" spans="1:32" x14ac:dyDescent="0.25">
      <c r="A36" s="186" t="s">
        <v>337</v>
      </c>
      <c r="P36" s="190"/>
    </row>
    <row r="37" spans="1:32" x14ac:dyDescent="0.25">
      <c r="A37" s="186" t="s">
        <v>392</v>
      </c>
      <c r="P37" s="190"/>
    </row>
    <row r="38" spans="1:32" x14ac:dyDescent="0.25">
      <c r="A38" s="86" t="s">
        <v>427</v>
      </c>
      <c r="P38" s="190"/>
    </row>
    <row r="39" spans="1:32" x14ac:dyDescent="0.25">
      <c r="A39" s="86" t="s">
        <v>428</v>
      </c>
      <c r="P39" s="190"/>
    </row>
    <row r="40" spans="1:32" x14ac:dyDescent="0.25">
      <c r="A40" s="171" t="s">
        <v>429</v>
      </c>
      <c r="B40" s="178"/>
      <c r="C40" s="178"/>
      <c r="D40" s="178"/>
      <c r="E40" s="178"/>
      <c r="F40" s="178"/>
      <c r="G40" s="178"/>
      <c r="H40" s="178"/>
      <c r="I40" s="178"/>
      <c r="J40" s="178"/>
      <c r="K40" s="178"/>
      <c r="L40" s="178"/>
      <c r="M40" s="178"/>
      <c r="N40" s="178"/>
      <c r="O40" s="178"/>
      <c r="P40" s="177"/>
    </row>
  </sheetData>
  <mergeCells count="37">
    <mergeCell ref="O23:O24"/>
    <mergeCell ref="P23:P24"/>
    <mergeCell ref="A3:P4"/>
    <mergeCell ref="B22:H22"/>
    <mergeCell ref="J22:P22"/>
    <mergeCell ref="G10:G11"/>
    <mergeCell ref="H10:H11"/>
    <mergeCell ref="O10:O11"/>
    <mergeCell ref="P10:P11"/>
    <mergeCell ref="M23:M24"/>
    <mergeCell ref="N23:N24"/>
    <mergeCell ref="L23:L24"/>
    <mergeCell ref="B23:B24"/>
    <mergeCell ref="A22:A24"/>
    <mergeCell ref="C23:C24"/>
    <mergeCell ref="G23:G24"/>
    <mergeCell ref="D23:D24"/>
    <mergeCell ref="F10:F11"/>
    <mergeCell ref="N10:N11"/>
    <mergeCell ref="H23:H24"/>
    <mergeCell ref="J23:J24"/>
    <mergeCell ref="K23:K24"/>
    <mergeCell ref="E23:E24"/>
    <mergeCell ref="F23:F24"/>
    <mergeCell ref="A1:P2"/>
    <mergeCell ref="A9:A11"/>
    <mergeCell ref="A5:N5"/>
    <mergeCell ref="L10:L11"/>
    <mergeCell ref="M10:M11"/>
    <mergeCell ref="C10:C11"/>
    <mergeCell ref="B10:B11"/>
    <mergeCell ref="K10:K11"/>
    <mergeCell ref="B9:H9"/>
    <mergeCell ref="J9:P9"/>
    <mergeCell ref="E10:E11"/>
    <mergeCell ref="D10:D11"/>
    <mergeCell ref="J10:J11"/>
  </mergeCells>
  <conditionalFormatting sqref="R20:AF20 R33:AF33">
    <cfRule type="cellIs" dxfId="32" priority="1" operator="notEqual">
      <formula>0</formula>
    </cfRule>
  </conditionalFormatting>
  <hyperlinks>
    <hyperlink ref="R3" location="Índice!A1" display="Índice" xr:uid="{D5BF7D01-27B3-4E4F-8129-DCC5F8196DE2}"/>
  </hyperlinks>
  <pageMargins left="0.7" right="0.7" top="0.75" bottom="0.75" header="0.3" footer="0.3"/>
  <pageSetup orientation="portrait" horizontalDpi="4294967294" verticalDpi="4294967294"/>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81F17-03AC-405B-9C0F-3BA9C6A4731B}">
  <sheetPr codeName="Hoja23"/>
  <dimension ref="A1:AF40"/>
  <sheetViews>
    <sheetView zoomScaleNormal="100" workbookViewId="0">
      <selection sqref="A1:P2"/>
    </sheetView>
  </sheetViews>
  <sheetFormatPr baseColWidth="10" defaultColWidth="11.42578125" defaultRowHeight="15" x14ac:dyDescent="0.25"/>
  <cols>
    <col min="1" max="1" width="39.42578125" style="1" customWidth="1"/>
    <col min="2" max="8" width="9.7109375" style="1" customWidth="1"/>
    <col min="9" max="9" width="1" style="1" customWidth="1"/>
    <col min="10" max="16" width="9.7109375" style="1" customWidth="1"/>
    <col min="17"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2.5"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x14ac:dyDescent="0.25">
      <c r="A5" s="334" t="s">
        <v>387</v>
      </c>
      <c r="B5" s="334"/>
      <c r="C5" s="334"/>
      <c r="D5" s="334"/>
      <c r="E5" s="334"/>
      <c r="F5" s="334"/>
      <c r="G5" s="334"/>
      <c r="H5" s="334"/>
      <c r="I5" s="334"/>
      <c r="J5" s="334"/>
      <c r="K5" s="334"/>
      <c r="L5" s="334"/>
      <c r="M5" s="334"/>
      <c r="N5" s="334"/>
      <c r="O5" s="261"/>
      <c r="P5" s="261"/>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row>
    <row r="9" spans="1:18" x14ac:dyDescent="0.25">
      <c r="A9" s="327" t="s">
        <v>89</v>
      </c>
      <c r="B9" s="305" t="s">
        <v>348</v>
      </c>
      <c r="C9" s="305"/>
      <c r="D9" s="305"/>
      <c r="E9" s="305"/>
      <c r="F9" s="305"/>
      <c r="G9" s="305"/>
      <c r="H9" s="305"/>
      <c r="I9" s="216"/>
      <c r="J9" s="305" t="s">
        <v>349</v>
      </c>
      <c r="K9" s="305"/>
      <c r="L9" s="305"/>
      <c r="M9" s="305"/>
      <c r="N9" s="305"/>
      <c r="O9" s="305"/>
      <c r="P9" s="306"/>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8"/>
      <c r="B11" s="308"/>
      <c r="C11" s="308"/>
      <c r="D11" s="308"/>
      <c r="E11" s="308"/>
      <c r="F11" s="308"/>
      <c r="G11" s="308"/>
      <c r="H11" s="308"/>
      <c r="I11" s="46"/>
      <c r="J11" s="308"/>
      <c r="K11" s="308"/>
      <c r="L11" s="308"/>
      <c r="M11" s="308"/>
      <c r="N11" s="308"/>
      <c r="O11" s="308"/>
      <c r="P11" s="310"/>
    </row>
    <row r="12" spans="1:18" x14ac:dyDescent="0.25">
      <c r="A12" s="79" t="s">
        <v>362</v>
      </c>
      <c r="B12" s="80">
        <v>73686</v>
      </c>
      <c r="C12" s="80">
        <v>77188</v>
      </c>
      <c r="D12" s="80">
        <v>78304</v>
      </c>
      <c r="E12" s="80">
        <v>78462</v>
      </c>
      <c r="F12" s="80">
        <v>85785</v>
      </c>
      <c r="G12" s="80">
        <v>86135</v>
      </c>
      <c r="H12" s="80">
        <v>100000</v>
      </c>
      <c r="I12" s="188"/>
      <c r="J12" s="80">
        <v>65000</v>
      </c>
      <c r="K12" s="80">
        <v>60000</v>
      </c>
      <c r="L12" s="80">
        <v>65000</v>
      </c>
      <c r="M12" s="80">
        <v>65000</v>
      </c>
      <c r="N12" s="169">
        <v>70000</v>
      </c>
      <c r="O12" s="169">
        <v>70186</v>
      </c>
      <c r="P12" s="179">
        <v>90000</v>
      </c>
    </row>
    <row r="13" spans="1:18" x14ac:dyDescent="0.25">
      <c r="A13" s="68" t="s">
        <v>91</v>
      </c>
      <c r="B13" s="69">
        <v>19034.846000000001</v>
      </c>
      <c r="C13" s="69">
        <v>27184.600000000002</v>
      </c>
      <c r="D13" s="69">
        <v>27723.304</v>
      </c>
      <c r="E13" s="69">
        <v>27726.146000000001</v>
      </c>
      <c r="F13" s="69">
        <v>29632.606</v>
      </c>
      <c r="G13" s="69">
        <v>31572</v>
      </c>
      <c r="H13" s="69">
        <v>37343.300000000003</v>
      </c>
      <c r="I13"/>
      <c r="J13" s="69">
        <v>18560</v>
      </c>
      <c r="K13" s="69">
        <v>22040</v>
      </c>
      <c r="L13" s="69">
        <v>29000</v>
      </c>
      <c r="M13" s="69">
        <v>29000</v>
      </c>
      <c r="N13" s="69">
        <v>29000</v>
      </c>
      <c r="O13" s="69">
        <v>31276.848000000002</v>
      </c>
      <c r="P13" s="70">
        <v>34138.452000000005</v>
      </c>
    </row>
    <row r="14" spans="1:18" x14ac:dyDescent="0.25">
      <c r="A14" s="66" t="s">
        <v>209</v>
      </c>
      <c r="B14" s="169">
        <v>62700.99</v>
      </c>
      <c r="C14" s="169">
        <v>91416.719999999987</v>
      </c>
      <c r="D14" s="169">
        <v>77832.345000000001</v>
      </c>
      <c r="E14" s="169">
        <v>79615.649999999994</v>
      </c>
      <c r="F14" s="169">
        <v>69172.5</v>
      </c>
      <c r="G14" s="169">
        <v>70311</v>
      </c>
      <c r="H14" s="169">
        <v>68686.739999999991</v>
      </c>
      <c r="J14" s="169">
        <v>65550</v>
      </c>
      <c r="K14" s="169">
        <v>67275</v>
      </c>
      <c r="L14" s="169">
        <v>86250</v>
      </c>
      <c r="M14" s="169">
        <v>89700</v>
      </c>
      <c r="N14" s="169">
        <v>72450</v>
      </c>
      <c r="O14" s="169">
        <v>75728.534999999989</v>
      </c>
      <c r="P14" s="179">
        <v>114701.45999999999</v>
      </c>
    </row>
    <row r="15" spans="1:18" x14ac:dyDescent="0.25">
      <c r="A15" s="68" t="s">
        <v>92</v>
      </c>
      <c r="B15" s="69">
        <v>246897</v>
      </c>
      <c r="C15" s="69">
        <v>194109</v>
      </c>
      <c r="D15" s="69">
        <v>274318</v>
      </c>
      <c r="E15" s="69">
        <v>270714</v>
      </c>
      <c r="F15" s="69">
        <v>285566</v>
      </c>
      <c r="G15" s="69">
        <v>302111</v>
      </c>
      <c r="H15" s="69">
        <v>352581</v>
      </c>
      <c r="J15" s="69">
        <v>0</v>
      </c>
      <c r="K15" s="69">
        <v>0</v>
      </c>
      <c r="L15" s="69">
        <v>0</v>
      </c>
      <c r="M15" s="69">
        <v>0</v>
      </c>
      <c r="N15" s="69">
        <v>0</v>
      </c>
      <c r="O15" s="69">
        <v>0</v>
      </c>
      <c r="P15" s="70">
        <v>0</v>
      </c>
    </row>
    <row r="16" spans="1:18" x14ac:dyDescent="0.25">
      <c r="A16" s="66" t="s">
        <v>93</v>
      </c>
      <c r="B16" s="169">
        <v>54531.328000000001</v>
      </c>
      <c r="C16" s="169">
        <v>89239.373999999996</v>
      </c>
      <c r="D16" s="169">
        <v>77878.168000000005</v>
      </c>
      <c r="E16" s="169">
        <v>77985.059000000008</v>
      </c>
      <c r="F16" s="169">
        <v>78726.375</v>
      </c>
      <c r="G16" s="169">
        <v>89782</v>
      </c>
      <c r="H16" s="169">
        <v>110364.573</v>
      </c>
      <c r="J16" s="169">
        <v>43833</v>
      </c>
      <c r="K16" s="169">
        <v>59574.43</v>
      </c>
      <c r="L16" s="169">
        <v>53830</v>
      </c>
      <c r="M16" s="169">
        <v>53830</v>
      </c>
      <c r="N16" s="169">
        <v>61520</v>
      </c>
      <c r="O16" s="169">
        <v>61901.423999999999</v>
      </c>
      <c r="P16" s="179">
        <v>69210</v>
      </c>
    </row>
    <row r="17" spans="1:32" x14ac:dyDescent="0.25">
      <c r="A17" s="68" t="s">
        <v>94</v>
      </c>
      <c r="B17" s="69">
        <v>50444.123000000007</v>
      </c>
      <c r="C17" s="69">
        <v>141166.96400000001</v>
      </c>
      <c r="D17" s="69">
        <v>138954.38099999999</v>
      </c>
      <c r="E17" s="69">
        <v>139078.44899999999</v>
      </c>
      <c r="F17" s="69">
        <v>150866.236</v>
      </c>
      <c r="G17" s="69">
        <v>162663</v>
      </c>
      <c r="H17" s="69">
        <v>188703.46299999999</v>
      </c>
      <c r="J17" s="69">
        <v>38040</v>
      </c>
      <c r="K17" s="69">
        <v>66570</v>
      </c>
      <c r="L17" s="69">
        <v>69084.760999999999</v>
      </c>
      <c r="M17" s="69">
        <v>66570</v>
      </c>
      <c r="N17" s="69">
        <v>76080</v>
      </c>
      <c r="O17" s="69">
        <v>77595.232000000004</v>
      </c>
      <c r="P17" s="70">
        <v>101121</v>
      </c>
    </row>
    <row r="18" spans="1:32" x14ac:dyDescent="0.25">
      <c r="A18" s="66" t="s">
        <v>277</v>
      </c>
      <c r="B18" s="169">
        <v>53862.103999999999</v>
      </c>
      <c r="C18" s="169">
        <v>44410.816999999995</v>
      </c>
      <c r="D18" s="169">
        <v>47547.434000000001</v>
      </c>
      <c r="E18" s="169">
        <v>45155.262000000002</v>
      </c>
      <c r="F18" s="169">
        <v>48599.779000000002</v>
      </c>
      <c r="G18" s="169">
        <v>49745.747000000003</v>
      </c>
      <c r="H18" s="169">
        <v>48575.915000000001</v>
      </c>
      <c r="J18" s="169">
        <v>60488.45</v>
      </c>
      <c r="K18" s="169">
        <v>55794.827000000005</v>
      </c>
      <c r="L18" s="169">
        <v>57653.880000000005</v>
      </c>
      <c r="M18" s="169">
        <v>57231.438999999998</v>
      </c>
      <c r="N18" s="169">
        <v>60639.856</v>
      </c>
      <c r="O18" s="169">
        <v>58299.513000000006</v>
      </c>
      <c r="P18" s="179">
        <v>57014.626000000004</v>
      </c>
    </row>
    <row r="19" spans="1:32" x14ac:dyDescent="0.25">
      <c r="A19" s="68" t="s">
        <v>95</v>
      </c>
      <c r="B19" s="69">
        <v>135782</v>
      </c>
      <c r="C19" s="69">
        <v>136297</v>
      </c>
      <c r="D19" s="69">
        <v>144385</v>
      </c>
      <c r="E19" s="69">
        <v>146585</v>
      </c>
      <c r="F19" s="69">
        <v>178399</v>
      </c>
      <c r="G19" s="69">
        <v>179349</v>
      </c>
      <c r="H19" s="69">
        <v>184787</v>
      </c>
      <c r="J19" s="69">
        <v>127441</v>
      </c>
      <c r="K19" s="69">
        <v>106834</v>
      </c>
      <c r="L19" s="69">
        <v>126996</v>
      </c>
      <c r="M19" s="69">
        <v>127909</v>
      </c>
      <c r="N19" s="69">
        <v>149418</v>
      </c>
      <c r="O19" s="69">
        <v>144962</v>
      </c>
      <c r="P19" s="70">
        <v>152480</v>
      </c>
    </row>
    <row r="20" spans="1:32" x14ac:dyDescent="0.25">
      <c r="A20" s="81" t="s">
        <v>111</v>
      </c>
      <c r="B20" s="82">
        <v>696938.39100000006</v>
      </c>
      <c r="C20" s="82">
        <v>801012.47500000009</v>
      </c>
      <c r="D20" s="82">
        <v>866942.6320000001</v>
      </c>
      <c r="E20" s="82">
        <v>865321.56599999999</v>
      </c>
      <c r="F20" s="82">
        <v>926747.49600000004</v>
      </c>
      <c r="G20" s="82">
        <v>971668.74699999997</v>
      </c>
      <c r="H20" s="82">
        <v>1091041.9909999999</v>
      </c>
      <c r="I20" s="178"/>
      <c r="J20" s="82">
        <v>418912.45</v>
      </c>
      <c r="K20" s="82">
        <v>438088.25699999998</v>
      </c>
      <c r="L20" s="82">
        <v>487814.641</v>
      </c>
      <c r="M20" s="82">
        <v>489240.43900000001</v>
      </c>
      <c r="N20" s="82">
        <v>519107.85600000003</v>
      </c>
      <c r="O20" s="82">
        <v>519949.55200000003</v>
      </c>
      <c r="P20" s="87">
        <v>618665.53799999994</v>
      </c>
      <c r="R20" s="293"/>
      <c r="S20" s="293"/>
      <c r="T20" s="293"/>
      <c r="U20" s="293"/>
      <c r="V20" s="293"/>
      <c r="W20" s="293"/>
      <c r="X20" s="293"/>
      <c r="Y20" s="293"/>
      <c r="Z20" s="293"/>
      <c r="AA20" s="293"/>
      <c r="AB20" s="293"/>
      <c r="AC20" s="293"/>
      <c r="AD20" s="293"/>
      <c r="AE20" s="293"/>
      <c r="AF20" s="293"/>
    </row>
    <row r="21" spans="1:32" x14ac:dyDescent="0.25">
      <c r="B21" s="278"/>
      <c r="C21" s="278"/>
      <c r="D21" s="278"/>
      <c r="E21" s="278"/>
      <c r="F21" s="278"/>
      <c r="G21" s="278"/>
      <c r="H21" s="278"/>
      <c r="I21" s="278"/>
      <c r="J21" s="278"/>
      <c r="K21" s="278"/>
      <c r="L21" s="278"/>
      <c r="M21" s="278"/>
      <c r="N21" s="278"/>
      <c r="O21" s="278"/>
      <c r="P21" s="278"/>
    </row>
    <row r="22" spans="1:32" x14ac:dyDescent="0.25">
      <c r="A22" s="327" t="s">
        <v>89</v>
      </c>
      <c r="B22" s="305" t="s">
        <v>350</v>
      </c>
      <c r="C22" s="305"/>
      <c r="D22" s="305"/>
      <c r="E22" s="305"/>
      <c r="F22" s="305"/>
      <c r="G22" s="305"/>
      <c r="H22" s="305"/>
      <c r="I22" s="216"/>
      <c r="J22" s="305" t="s">
        <v>351</v>
      </c>
      <c r="K22" s="305"/>
      <c r="L22" s="305"/>
      <c r="M22" s="305"/>
      <c r="N22" s="305"/>
      <c r="O22" s="305"/>
      <c r="P22" s="306"/>
    </row>
    <row r="23" spans="1:32" ht="14.1" customHeight="1" x14ac:dyDescent="0.25">
      <c r="A23" s="328"/>
      <c r="B23" s="307">
        <v>2018</v>
      </c>
      <c r="C23" s="307">
        <v>2019</v>
      </c>
      <c r="D23" s="307">
        <v>2020</v>
      </c>
      <c r="E23" s="307">
        <v>2021</v>
      </c>
      <c r="F23" s="307">
        <v>2022</v>
      </c>
      <c r="G23" s="307" t="s">
        <v>393</v>
      </c>
      <c r="H23" s="307" t="s">
        <v>394</v>
      </c>
      <c r="I23" s="26"/>
      <c r="J23" s="307">
        <v>2018</v>
      </c>
      <c r="K23" s="307">
        <v>2019</v>
      </c>
      <c r="L23" s="307">
        <v>2020</v>
      </c>
      <c r="M23" s="307">
        <v>2021</v>
      </c>
      <c r="N23" s="307">
        <v>2022</v>
      </c>
      <c r="O23" s="307" t="s">
        <v>393</v>
      </c>
      <c r="P23" s="309" t="s">
        <v>394</v>
      </c>
    </row>
    <row r="24" spans="1:32" x14ac:dyDescent="0.25">
      <c r="A24" s="329"/>
      <c r="B24" s="308"/>
      <c r="C24" s="308"/>
      <c r="D24" s="308"/>
      <c r="E24" s="308"/>
      <c r="F24" s="308"/>
      <c r="G24" s="308"/>
      <c r="H24" s="308"/>
      <c r="I24" s="46"/>
      <c r="J24" s="308"/>
      <c r="K24" s="308"/>
      <c r="L24" s="308"/>
      <c r="M24" s="308"/>
      <c r="N24" s="308"/>
      <c r="O24" s="308"/>
      <c r="P24" s="310"/>
    </row>
    <row r="25" spans="1:32" x14ac:dyDescent="0.25">
      <c r="A25" s="79" t="s">
        <v>362</v>
      </c>
      <c r="B25" s="80">
        <v>76884</v>
      </c>
      <c r="C25" s="80">
        <v>76939</v>
      </c>
      <c r="D25" s="80">
        <v>81433</v>
      </c>
      <c r="E25" s="80">
        <v>85795</v>
      </c>
      <c r="F25" s="80">
        <v>88034</v>
      </c>
      <c r="G25" s="80">
        <v>92964</v>
      </c>
      <c r="H25" s="80">
        <v>80000</v>
      </c>
      <c r="I25" s="188"/>
      <c r="J25" s="80">
        <v>70000</v>
      </c>
      <c r="K25" s="80">
        <v>60000</v>
      </c>
      <c r="L25" s="80">
        <v>70000</v>
      </c>
      <c r="M25" s="80">
        <v>70000</v>
      </c>
      <c r="N25" s="169">
        <v>80000</v>
      </c>
      <c r="O25" s="169">
        <v>100000</v>
      </c>
      <c r="P25" s="179">
        <v>80000</v>
      </c>
    </row>
    <row r="26" spans="1:32" x14ac:dyDescent="0.25">
      <c r="A26" s="68" t="s">
        <v>91</v>
      </c>
      <c r="B26" s="69">
        <v>25577.304</v>
      </c>
      <c r="C26" s="69">
        <v>26472.36</v>
      </c>
      <c r="D26" s="69">
        <v>27082.288</v>
      </c>
      <c r="E26" s="69">
        <v>28585.822</v>
      </c>
      <c r="F26" s="69">
        <v>31413.38</v>
      </c>
      <c r="G26" s="69">
        <v>33299.423999999999</v>
      </c>
      <c r="H26" s="69">
        <v>28050.946</v>
      </c>
      <c r="I26"/>
      <c r="J26" s="69">
        <v>20880</v>
      </c>
      <c r="K26" s="69">
        <v>22040</v>
      </c>
      <c r="L26" s="69">
        <v>29000</v>
      </c>
      <c r="M26" s="69">
        <v>31900</v>
      </c>
      <c r="N26" s="69">
        <v>31900</v>
      </c>
      <c r="O26" s="69">
        <v>38280</v>
      </c>
      <c r="P26" s="70">
        <v>29580</v>
      </c>
    </row>
    <row r="27" spans="1:32" x14ac:dyDescent="0.25">
      <c r="A27" s="66" t="s">
        <v>209</v>
      </c>
      <c r="B27" s="169">
        <v>58339.844999999994</v>
      </c>
      <c r="C27" s="169">
        <v>74211.569999999992</v>
      </c>
      <c r="D27" s="169">
        <v>78119.039999999994</v>
      </c>
      <c r="E27" s="169">
        <v>70499.37</v>
      </c>
      <c r="F27" s="169">
        <v>75583.634999999995</v>
      </c>
      <c r="G27" s="169">
        <v>81623.89499999999</v>
      </c>
      <c r="H27" s="169">
        <v>70149.884999999995</v>
      </c>
      <c r="J27" s="169">
        <v>72450</v>
      </c>
      <c r="K27" s="169">
        <v>79350</v>
      </c>
      <c r="L27" s="169">
        <v>87975</v>
      </c>
      <c r="M27" s="169">
        <v>100049.99999999999</v>
      </c>
      <c r="N27" s="169">
        <v>103499.99999999999</v>
      </c>
      <c r="O27" s="169">
        <v>75900</v>
      </c>
      <c r="P27" s="179">
        <v>12928.874999999998</v>
      </c>
    </row>
    <row r="28" spans="1:32" x14ac:dyDescent="0.25">
      <c r="A28" s="68" t="s">
        <v>92</v>
      </c>
      <c r="B28" s="69">
        <v>300882</v>
      </c>
      <c r="C28" s="69">
        <v>310707</v>
      </c>
      <c r="D28" s="69">
        <v>255373</v>
      </c>
      <c r="E28" s="69">
        <v>276199</v>
      </c>
      <c r="F28" s="69">
        <v>299796</v>
      </c>
      <c r="G28" s="69">
        <v>327214</v>
      </c>
      <c r="H28" s="69">
        <v>332027</v>
      </c>
      <c r="J28" s="69">
        <v>0</v>
      </c>
      <c r="K28" s="69">
        <v>0</v>
      </c>
      <c r="L28" s="69">
        <v>0</v>
      </c>
      <c r="M28" s="69">
        <v>0</v>
      </c>
      <c r="N28" s="69">
        <v>0</v>
      </c>
      <c r="O28" s="69">
        <v>0</v>
      </c>
      <c r="P28" s="70">
        <v>0</v>
      </c>
    </row>
    <row r="29" spans="1:32" x14ac:dyDescent="0.25">
      <c r="A29" s="66" t="s">
        <v>93</v>
      </c>
      <c r="B29" s="169">
        <v>90410.561000000002</v>
      </c>
      <c r="C29" s="169">
        <v>82239.936000000002</v>
      </c>
      <c r="D29" s="169">
        <v>78462.608000000007</v>
      </c>
      <c r="E29" s="169">
        <v>78031.968000000008</v>
      </c>
      <c r="F29" s="169">
        <v>90370.573000000004</v>
      </c>
      <c r="G29" s="169">
        <v>100296.825</v>
      </c>
      <c r="H29" s="169">
        <v>61203.171999999999</v>
      </c>
      <c r="J29" s="169">
        <v>61520</v>
      </c>
      <c r="K29" s="169">
        <v>61520</v>
      </c>
      <c r="L29" s="169">
        <v>53830</v>
      </c>
      <c r="M29" s="169">
        <v>61520</v>
      </c>
      <c r="N29" s="169">
        <v>61520</v>
      </c>
      <c r="O29" s="169">
        <v>76900</v>
      </c>
      <c r="P29" s="179">
        <v>39055.972000000002</v>
      </c>
    </row>
    <row r="30" spans="1:32" x14ac:dyDescent="0.25">
      <c r="A30" s="68" t="s">
        <v>94</v>
      </c>
      <c r="B30" s="69">
        <v>98854.576000000001</v>
      </c>
      <c r="C30" s="69">
        <v>128121.606</v>
      </c>
      <c r="D30" s="69">
        <v>146125.91399999999</v>
      </c>
      <c r="E30" s="69">
        <v>151074.56</v>
      </c>
      <c r="F30" s="69">
        <v>165793.12599999999</v>
      </c>
      <c r="G30" s="69">
        <v>155778.117</v>
      </c>
      <c r="H30" s="69">
        <v>170029.15399999998</v>
      </c>
      <c r="J30" s="69">
        <v>55475</v>
      </c>
      <c r="K30" s="69">
        <v>66570</v>
      </c>
      <c r="L30" s="69">
        <v>71098.661999999997</v>
      </c>
      <c r="M30" s="69">
        <v>76080</v>
      </c>
      <c r="N30" s="69">
        <v>76080</v>
      </c>
      <c r="O30" s="69">
        <v>95100</v>
      </c>
      <c r="P30" s="70">
        <v>79627</v>
      </c>
    </row>
    <row r="31" spans="1:32" x14ac:dyDescent="0.25">
      <c r="A31" s="66" t="s">
        <v>277</v>
      </c>
      <c r="B31" s="169">
        <v>40833.561000000002</v>
      </c>
      <c r="C31" s="169">
        <v>47980.237000000001</v>
      </c>
      <c r="D31" s="169">
        <v>50221.915000000001</v>
      </c>
      <c r="E31" s="169">
        <v>50285.805000000008</v>
      </c>
      <c r="F31" s="169">
        <v>55746.465000000004</v>
      </c>
      <c r="G31" s="169">
        <v>51875.304000000004</v>
      </c>
      <c r="H31" s="169">
        <v>68239.979000000007</v>
      </c>
      <c r="J31" s="169">
        <v>59256.353999999999</v>
      </c>
      <c r="K31" s="169">
        <v>66081.305000000008</v>
      </c>
      <c r="L31" s="169">
        <v>61528.577000000005</v>
      </c>
      <c r="M31" s="169">
        <v>64076.680000000008</v>
      </c>
      <c r="N31" s="169">
        <v>67554.474000000002</v>
      </c>
      <c r="O31" s="169">
        <v>57717.66</v>
      </c>
      <c r="P31" s="179">
        <v>82844.379000000001</v>
      </c>
    </row>
    <row r="32" spans="1:32" x14ac:dyDescent="0.25">
      <c r="A32" s="68" t="s">
        <v>95</v>
      </c>
      <c r="B32" s="69">
        <v>130569</v>
      </c>
      <c r="C32" s="69">
        <v>144509</v>
      </c>
      <c r="D32" s="69">
        <v>141644</v>
      </c>
      <c r="E32" s="69">
        <v>160809</v>
      </c>
      <c r="F32" s="69">
        <v>190093</v>
      </c>
      <c r="G32" s="69">
        <v>179935</v>
      </c>
      <c r="H32" s="69">
        <v>179305</v>
      </c>
      <c r="J32" s="69">
        <v>100938</v>
      </c>
      <c r="K32" s="69">
        <v>118023</v>
      </c>
      <c r="L32" s="69">
        <v>128680</v>
      </c>
      <c r="M32" s="69">
        <v>137844</v>
      </c>
      <c r="N32" s="69">
        <v>161783</v>
      </c>
      <c r="O32" s="69">
        <v>142908</v>
      </c>
      <c r="P32" s="70">
        <v>143246</v>
      </c>
    </row>
    <row r="33" spans="1:32" x14ac:dyDescent="0.25">
      <c r="A33" s="81" t="s">
        <v>111</v>
      </c>
      <c r="B33" s="82">
        <v>822350.84699999995</v>
      </c>
      <c r="C33" s="82">
        <v>891180.70900000003</v>
      </c>
      <c r="D33" s="82">
        <v>858461.76500000001</v>
      </c>
      <c r="E33" s="82">
        <v>901280.52500000002</v>
      </c>
      <c r="F33" s="82">
        <v>996830.17899999989</v>
      </c>
      <c r="G33" s="82">
        <v>1022986.5649999999</v>
      </c>
      <c r="H33" s="82">
        <v>989005.13600000006</v>
      </c>
      <c r="I33" s="178"/>
      <c r="J33" s="82">
        <v>440519.35399999999</v>
      </c>
      <c r="K33" s="82">
        <v>473584.30499999999</v>
      </c>
      <c r="L33" s="82">
        <v>502112.239</v>
      </c>
      <c r="M33" s="82">
        <v>541470.67999999993</v>
      </c>
      <c r="N33" s="82">
        <v>582337.47399999993</v>
      </c>
      <c r="O33" s="82">
        <v>586805.66</v>
      </c>
      <c r="P33" s="87">
        <v>467282.22600000002</v>
      </c>
      <c r="R33" s="293"/>
      <c r="S33" s="293"/>
      <c r="T33" s="293"/>
      <c r="U33" s="293"/>
      <c r="V33" s="293"/>
      <c r="W33" s="293"/>
      <c r="X33" s="293"/>
      <c r="Y33" s="293"/>
      <c r="Z33" s="293"/>
      <c r="AA33" s="293"/>
      <c r="AB33" s="293"/>
      <c r="AC33" s="293"/>
      <c r="AD33" s="293"/>
      <c r="AE33" s="293"/>
      <c r="AF33" s="293"/>
    </row>
    <row r="34" spans="1:32" ht="12" customHeight="1" x14ac:dyDescent="0.25">
      <c r="B34" s="278"/>
      <c r="C34" s="278"/>
      <c r="D34" s="278"/>
      <c r="E34" s="278"/>
      <c r="F34" s="278"/>
      <c r="G34" s="278"/>
      <c r="H34" s="278"/>
      <c r="I34" s="278"/>
      <c r="J34" s="278"/>
      <c r="K34" s="278"/>
      <c r="L34" s="278"/>
      <c r="M34" s="278"/>
      <c r="N34" s="278"/>
      <c r="O34" s="278"/>
      <c r="P34" s="278"/>
    </row>
    <row r="35" spans="1:32" ht="12" customHeight="1" x14ac:dyDescent="0.25">
      <c r="A35" s="183" t="s">
        <v>81</v>
      </c>
      <c r="B35" s="188"/>
      <c r="C35" s="188"/>
      <c r="D35" s="188"/>
      <c r="E35" s="188"/>
      <c r="F35" s="188"/>
      <c r="G35" s="188"/>
      <c r="H35" s="188"/>
      <c r="I35" s="188"/>
      <c r="J35" s="188"/>
      <c r="K35" s="188"/>
      <c r="L35" s="188"/>
      <c r="M35" s="188"/>
      <c r="N35" s="188"/>
      <c r="O35" s="188"/>
      <c r="P35" s="189"/>
    </row>
    <row r="36" spans="1:32" x14ac:dyDescent="0.25">
      <c r="A36" s="186" t="s">
        <v>337</v>
      </c>
      <c r="P36" s="190"/>
    </row>
    <row r="37" spans="1:32" x14ac:dyDescent="0.25">
      <c r="A37" s="186" t="s">
        <v>392</v>
      </c>
      <c r="P37" s="190"/>
    </row>
    <row r="38" spans="1:32" x14ac:dyDescent="0.25">
      <c r="A38" s="86" t="s">
        <v>427</v>
      </c>
      <c r="P38" s="190"/>
    </row>
    <row r="39" spans="1:32" x14ac:dyDescent="0.25">
      <c r="A39" s="86" t="s">
        <v>428</v>
      </c>
      <c r="P39" s="190"/>
    </row>
    <row r="40" spans="1:32" x14ac:dyDescent="0.25">
      <c r="A40" s="171" t="s">
        <v>429</v>
      </c>
      <c r="B40" s="178"/>
      <c r="C40" s="178"/>
      <c r="D40" s="178"/>
      <c r="E40" s="178"/>
      <c r="F40" s="178"/>
      <c r="G40" s="178"/>
      <c r="H40" s="178"/>
      <c r="I40" s="178"/>
      <c r="J40" s="178"/>
      <c r="K40" s="178"/>
      <c r="L40" s="178"/>
      <c r="M40" s="178"/>
      <c r="N40" s="178"/>
      <c r="O40" s="178"/>
      <c r="P40" s="177"/>
    </row>
  </sheetData>
  <mergeCells count="37">
    <mergeCell ref="O23:O24"/>
    <mergeCell ref="P23:P24"/>
    <mergeCell ref="B22:H22"/>
    <mergeCell ref="J22:P22"/>
    <mergeCell ref="A5:N5"/>
    <mergeCell ref="C10:C11"/>
    <mergeCell ref="J10:J11"/>
    <mergeCell ref="E10:E11"/>
    <mergeCell ref="G10:G11"/>
    <mergeCell ref="F23:F24"/>
    <mergeCell ref="J23:J24"/>
    <mergeCell ref="M10:M11"/>
    <mergeCell ref="H10:H11"/>
    <mergeCell ref="L23:L24"/>
    <mergeCell ref="K10:K11"/>
    <mergeCell ref="L10:L11"/>
    <mergeCell ref="A9:A11"/>
    <mergeCell ref="A22:A24"/>
    <mergeCell ref="E23:E24"/>
    <mergeCell ref="G23:G24"/>
    <mergeCell ref="H23:H24"/>
    <mergeCell ref="A1:P2"/>
    <mergeCell ref="D10:D11"/>
    <mergeCell ref="D23:D24"/>
    <mergeCell ref="B9:H9"/>
    <mergeCell ref="J9:P9"/>
    <mergeCell ref="O10:O11"/>
    <mergeCell ref="P10:P11"/>
    <mergeCell ref="K23:K24"/>
    <mergeCell ref="B10:B11"/>
    <mergeCell ref="C23:C24"/>
    <mergeCell ref="N10:N11"/>
    <mergeCell ref="B23:B24"/>
    <mergeCell ref="F10:F11"/>
    <mergeCell ref="N23:N24"/>
    <mergeCell ref="A3:P4"/>
    <mergeCell ref="M23:M24"/>
  </mergeCells>
  <conditionalFormatting sqref="R20:AF20 R33:AF33">
    <cfRule type="cellIs" dxfId="31" priority="1" operator="notEqual">
      <formula>0</formula>
    </cfRule>
  </conditionalFormatting>
  <hyperlinks>
    <hyperlink ref="R3" location="Índice!A1" display="Índice" xr:uid="{F0096DA1-87B0-4824-AEDB-B191F15B9CBE}"/>
  </hyperlinks>
  <pageMargins left="0.7" right="0.7" top="0.75" bottom="0.75" header="0.3" footer="0.3"/>
  <pageSetup orientation="portrait" horizontalDpi="4294967294" verticalDpi="4294967294"/>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FE2BF-1D4E-474A-9943-F02FBB02DA23}">
  <sheetPr codeName="Hoja24"/>
  <dimension ref="A1:AF40"/>
  <sheetViews>
    <sheetView zoomScaleNormal="100" workbookViewId="0">
      <selection sqref="A1:P2"/>
    </sheetView>
  </sheetViews>
  <sheetFormatPr baseColWidth="10" defaultColWidth="11.42578125" defaultRowHeight="15" x14ac:dyDescent="0.25"/>
  <cols>
    <col min="1" max="1" width="31" style="1" customWidth="1"/>
    <col min="2" max="5" width="12.140625" style="1" customWidth="1"/>
    <col min="6" max="6" width="9.85546875" style="1" bestFit="1" customWidth="1"/>
    <col min="7" max="8" width="9.85546875" style="1" customWidth="1"/>
    <col min="9" max="9" width="1" style="1" customWidth="1"/>
    <col min="10" max="16" width="9.7109375" style="1" customWidth="1"/>
    <col min="17" max="16384" width="11.42578125" style="1"/>
  </cols>
  <sheetData>
    <row r="1" spans="1:18" ht="60" customHeight="1" x14ac:dyDescent="0.25">
      <c r="A1" s="299"/>
      <c r="B1" s="299"/>
      <c r="C1" s="299"/>
      <c r="D1" s="299"/>
      <c r="E1" s="299"/>
      <c r="F1" s="299"/>
      <c r="G1" s="299"/>
      <c r="H1" s="299"/>
      <c r="I1" s="299"/>
      <c r="J1" s="299"/>
      <c r="K1" s="299"/>
      <c r="L1" s="299"/>
      <c r="M1" s="299"/>
      <c r="N1" s="299"/>
      <c r="O1" s="299"/>
      <c r="P1" s="299"/>
    </row>
    <row r="2" spans="1:18" ht="24.75" customHeight="1" x14ac:dyDescent="0.25">
      <c r="A2" s="299"/>
      <c r="B2" s="299"/>
      <c r="C2" s="299"/>
      <c r="D2" s="299"/>
      <c r="E2" s="299"/>
      <c r="F2" s="299"/>
      <c r="G2" s="299"/>
      <c r="H2" s="299"/>
      <c r="I2" s="299"/>
      <c r="J2" s="299"/>
      <c r="K2" s="299"/>
      <c r="L2" s="299"/>
      <c r="M2" s="299"/>
      <c r="N2" s="299"/>
      <c r="O2" s="299"/>
      <c r="P2" s="299"/>
    </row>
    <row r="3" spans="1:18" ht="13.5" customHeight="1" x14ac:dyDescent="0.25">
      <c r="A3" s="311" t="s">
        <v>291</v>
      </c>
      <c r="B3" s="311"/>
      <c r="C3" s="311"/>
      <c r="D3" s="311"/>
      <c r="E3" s="311"/>
      <c r="F3" s="311"/>
      <c r="G3" s="311"/>
      <c r="H3" s="311"/>
      <c r="I3" s="311"/>
      <c r="J3" s="311"/>
      <c r="K3" s="311"/>
      <c r="L3" s="311"/>
      <c r="M3" s="311"/>
      <c r="N3" s="311"/>
      <c r="O3" s="311"/>
      <c r="P3" s="311"/>
      <c r="R3" s="234" t="s">
        <v>59</v>
      </c>
    </row>
    <row r="4" spans="1:18" ht="16.5" customHeight="1" x14ac:dyDescent="0.25">
      <c r="A4" s="311"/>
      <c r="B4" s="311"/>
      <c r="C4" s="311"/>
      <c r="D4" s="311"/>
      <c r="E4" s="311"/>
      <c r="F4" s="311"/>
      <c r="G4" s="311"/>
      <c r="H4" s="311"/>
      <c r="I4" s="311"/>
      <c r="J4" s="311"/>
      <c r="K4" s="311"/>
      <c r="L4" s="311"/>
      <c r="M4" s="311"/>
      <c r="N4" s="311"/>
      <c r="O4" s="311"/>
      <c r="P4" s="311"/>
    </row>
    <row r="5" spans="1:18" x14ac:dyDescent="0.25">
      <c r="A5" s="334" t="s">
        <v>388</v>
      </c>
      <c r="B5" s="334"/>
      <c r="C5" s="334"/>
      <c r="D5" s="334"/>
      <c r="E5" s="334"/>
      <c r="F5" s="334"/>
      <c r="G5" s="334"/>
      <c r="H5" s="334"/>
      <c r="I5" s="334"/>
      <c r="J5" s="334"/>
      <c r="K5" s="334"/>
      <c r="L5" s="334"/>
      <c r="M5" s="334"/>
      <c r="N5" s="334"/>
      <c r="O5" s="261"/>
      <c r="P5" s="261"/>
    </row>
    <row r="6" spans="1:18" x14ac:dyDescent="0.25">
      <c r="A6" s="213" t="s">
        <v>90</v>
      </c>
      <c r="B6" s="210"/>
      <c r="C6" s="210"/>
      <c r="D6" s="210"/>
      <c r="E6" s="210"/>
      <c r="F6" s="210"/>
      <c r="G6" s="210"/>
      <c r="H6" s="210"/>
      <c r="I6" s="210"/>
      <c r="J6" s="210"/>
      <c r="K6" s="210"/>
      <c r="L6" s="210"/>
      <c r="M6" s="210"/>
      <c r="N6" s="210"/>
      <c r="O6" s="210"/>
      <c r="P6" s="210"/>
    </row>
    <row r="7" spans="1:18" x14ac:dyDescent="0.25">
      <c r="A7" s="214" t="s">
        <v>430</v>
      </c>
      <c r="B7" s="210"/>
      <c r="C7" s="210"/>
      <c r="D7" s="210"/>
      <c r="E7" s="210"/>
      <c r="F7" s="210"/>
      <c r="G7" s="210"/>
      <c r="H7" s="210"/>
      <c r="I7" s="210"/>
      <c r="J7" s="210"/>
      <c r="K7" s="210"/>
      <c r="L7" s="210"/>
      <c r="M7" s="210"/>
      <c r="N7" s="210"/>
      <c r="O7" s="210"/>
      <c r="P7" s="210"/>
    </row>
    <row r="8" spans="1:18" x14ac:dyDescent="0.25">
      <c r="A8" s="173"/>
      <c r="B8" s="174"/>
      <c r="C8" s="174"/>
      <c r="D8" s="174"/>
      <c r="E8" s="174"/>
      <c r="F8" s="174"/>
      <c r="G8" s="174"/>
      <c r="H8" s="174"/>
      <c r="I8" s="174"/>
      <c r="J8" s="174"/>
      <c r="K8" s="174"/>
      <c r="L8" s="174"/>
      <c r="M8" s="174"/>
      <c r="N8" s="174"/>
      <c r="O8" s="174"/>
      <c r="P8" s="174"/>
    </row>
    <row r="9" spans="1:18" x14ac:dyDescent="0.25">
      <c r="A9" s="327" t="s">
        <v>89</v>
      </c>
      <c r="B9" s="305" t="s">
        <v>348</v>
      </c>
      <c r="C9" s="305"/>
      <c r="D9" s="305"/>
      <c r="E9" s="305"/>
      <c r="F9" s="305"/>
      <c r="G9" s="305"/>
      <c r="H9" s="305"/>
      <c r="I9" s="216"/>
      <c r="J9" s="305" t="s">
        <v>349</v>
      </c>
      <c r="K9" s="305"/>
      <c r="L9" s="305"/>
      <c r="M9" s="305"/>
      <c r="N9" s="305"/>
      <c r="O9" s="305"/>
      <c r="P9" s="306"/>
    </row>
    <row r="10" spans="1:18" ht="14.1" customHeight="1" x14ac:dyDescent="0.25">
      <c r="A10" s="328"/>
      <c r="B10" s="307">
        <v>2018</v>
      </c>
      <c r="C10" s="307">
        <v>2019</v>
      </c>
      <c r="D10" s="307">
        <v>2020</v>
      </c>
      <c r="E10" s="307">
        <v>2021</v>
      </c>
      <c r="F10" s="307">
        <v>2022</v>
      </c>
      <c r="G10" s="307" t="s">
        <v>393</v>
      </c>
      <c r="H10" s="307" t="s">
        <v>394</v>
      </c>
      <c r="I10" s="26"/>
      <c r="J10" s="307">
        <v>2018</v>
      </c>
      <c r="K10" s="307">
        <v>2019</v>
      </c>
      <c r="L10" s="307">
        <v>2020</v>
      </c>
      <c r="M10" s="307">
        <v>2021</v>
      </c>
      <c r="N10" s="307">
        <v>2022</v>
      </c>
      <c r="O10" s="307" t="s">
        <v>393</v>
      </c>
      <c r="P10" s="309" t="s">
        <v>394</v>
      </c>
    </row>
    <row r="11" spans="1:18" x14ac:dyDescent="0.25">
      <c r="A11" s="328"/>
      <c r="B11" s="308"/>
      <c r="C11" s="308"/>
      <c r="D11" s="308"/>
      <c r="E11" s="308"/>
      <c r="F11" s="308"/>
      <c r="G11" s="308"/>
      <c r="H11" s="308"/>
      <c r="I11" s="46"/>
      <c r="J11" s="308"/>
      <c r="K11" s="308"/>
      <c r="L11" s="308"/>
      <c r="M11" s="308"/>
      <c r="N11" s="308"/>
      <c r="O11" s="308"/>
      <c r="P11" s="310"/>
    </row>
    <row r="12" spans="1:18" x14ac:dyDescent="0.25">
      <c r="A12" s="79" t="s">
        <v>362</v>
      </c>
      <c r="B12" s="80">
        <v>50000</v>
      </c>
      <c r="C12" s="80">
        <v>80000</v>
      </c>
      <c r="D12" s="80">
        <v>80000</v>
      </c>
      <c r="E12" s="80">
        <v>80000</v>
      </c>
      <c r="F12" s="80">
        <v>80000</v>
      </c>
      <c r="G12" s="80">
        <v>80000</v>
      </c>
      <c r="H12" s="80">
        <v>100000</v>
      </c>
      <c r="I12" s="188"/>
      <c r="J12" s="80">
        <v>41527</v>
      </c>
      <c r="K12" s="80">
        <v>41588</v>
      </c>
      <c r="L12" s="80">
        <v>43110</v>
      </c>
      <c r="M12" s="80">
        <v>42579</v>
      </c>
      <c r="N12" s="169">
        <v>42956</v>
      </c>
      <c r="O12" s="169">
        <v>45067</v>
      </c>
      <c r="P12" s="179">
        <v>45409</v>
      </c>
    </row>
    <row r="13" spans="1:18" x14ac:dyDescent="0.25">
      <c r="A13" s="68" t="s">
        <v>91</v>
      </c>
      <c r="B13" s="69">
        <v>22620</v>
      </c>
      <c r="C13" s="69">
        <v>27840</v>
      </c>
      <c r="D13" s="69">
        <v>28420</v>
      </c>
      <c r="E13" s="69">
        <v>28420</v>
      </c>
      <c r="F13" s="69">
        <v>29000</v>
      </c>
      <c r="G13" s="69">
        <v>23780</v>
      </c>
      <c r="H13" s="69">
        <v>29000</v>
      </c>
      <c r="I13"/>
      <c r="J13" s="69">
        <v>19486.085999999999</v>
      </c>
      <c r="K13" s="69">
        <v>19174.974000000002</v>
      </c>
      <c r="L13" s="69">
        <v>18684.642</v>
      </c>
      <c r="M13" s="69">
        <v>20422.496000000003</v>
      </c>
      <c r="N13" s="69">
        <v>21307.170000000002</v>
      </c>
      <c r="O13" s="69">
        <v>25453.648000000001</v>
      </c>
      <c r="P13" s="70">
        <v>29002.146000000001</v>
      </c>
    </row>
    <row r="14" spans="1:18" x14ac:dyDescent="0.25">
      <c r="A14" s="66" t="s">
        <v>209</v>
      </c>
      <c r="B14" s="169">
        <v>15869.999999999998</v>
      </c>
      <c r="C14" s="169">
        <v>79350</v>
      </c>
      <c r="D14" s="169">
        <v>58649.999999999993</v>
      </c>
      <c r="E14" s="169">
        <v>58649.999999999993</v>
      </c>
      <c r="F14" s="169">
        <v>62099.999999999993</v>
      </c>
      <c r="G14" s="169">
        <v>62100</v>
      </c>
      <c r="H14" s="169">
        <v>75900</v>
      </c>
      <c r="J14" s="169">
        <v>36870.494999999995</v>
      </c>
      <c r="K14" s="169">
        <v>37859.61</v>
      </c>
      <c r="L14" s="169">
        <v>40122.81</v>
      </c>
      <c r="M14" s="169">
        <v>46153.754999999997</v>
      </c>
      <c r="N14" s="169">
        <v>37978.634999999995</v>
      </c>
      <c r="O14" s="169">
        <v>50283.749999999993</v>
      </c>
      <c r="P14" s="179">
        <v>49179.404999999999</v>
      </c>
    </row>
    <row r="15" spans="1:18" x14ac:dyDescent="0.25">
      <c r="A15" s="68" t="s">
        <v>92</v>
      </c>
      <c r="B15" s="69">
        <v>60000</v>
      </c>
      <c r="C15" s="69">
        <v>175000</v>
      </c>
      <c r="D15" s="69">
        <v>140000</v>
      </c>
      <c r="E15" s="69">
        <v>105000</v>
      </c>
      <c r="F15" s="69">
        <v>140000</v>
      </c>
      <c r="G15" s="69">
        <v>160000</v>
      </c>
      <c r="H15" s="69">
        <v>200000</v>
      </c>
      <c r="J15" s="69">
        <v>0</v>
      </c>
      <c r="K15" s="69">
        <v>0</v>
      </c>
      <c r="L15" s="69">
        <v>0</v>
      </c>
      <c r="M15" s="69">
        <v>0</v>
      </c>
      <c r="N15" s="69">
        <v>0</v>
      </c>
      <c r="O15" s="69">
        <v>0</v>
      </c>
      <c r="P15" s="70">
        <v>0</v>
      </c>
    </row>
    <row r="16" spans="1:18" x14ac:dyDescent="0.25">
      <c r="A16" s="66" t="s">
        <v>93</v>
      </c>
      <c r="B16" s="169">
        <v>38450</v>
      </c>
      <c r="C16" s="169">
        <v>64509.103000000003</v>
      </c>
      <c r="D16" s="169">
        <v>80745</v>
      </c>
      <c r="E16" s="169">
        <v>80745</v>
      </c>
      <c r="F16" s="169">
        <v>80745</v>
      </c>
      <c r="G16" s="169">
        <v>92280</v>
      </c>
      <c r="H16" s="169">
        <v>115350</v>
      </c>
      <c r="J16" s="169">
        <v>47884.092000000004</v>
      </c>
      <c r="K16" s="169">
        <v>51691.411</v>
      </c>
      <c r="L16" s="169">
        <v>50628.652999999998</v>
      </c>
      <c r="M16" s="169">
        <v>55190.361000000004</v>
      </c>
      <c r="N16" s="169">
        <v>64177.664000000004</v>
      </c>
      <c r="O16" s="169">
        <v>68781.667000000001</v>
      </c>
      <c r="P16" s="179">
        <v>85725.812999999995</v>
      </c>
    </row>
    <row r="17" spans="1:32" x14ac:dyDescent="0.25">
      <c r="A17" s="68" t="s">
        <v>94</v>
      </c>
      <c r="B17" s="69">
        <v>147665</v>
      </c>
      <c r="C17" s="69">
        <v>161628.533</v>
      </c>
      <c r="D17" s="69">
        <v>172854.372</v>
      </c>
      <c r="E17" s="69">
        <v>168760</v>
      </c>
      <c r="F17" s="69">
        <v>203760</v>
      </c>
      <c r="G17" s="69">
        <v>221440</v>
      </c>
      <c r="H17" s="69">
        <v>292650</v>
      </c>
      <c r="J17" s="69">
        <v>57520.284</v>
      </c>
      <c r="K17" s="69">
        <v>56850.78</v>
      </c>
      <c r="L17" s="69">
        <v>52876.550999999999</v>
      </c>
      <c r="M17" s="69">
        <v>58960.732000000004</v>
      </c>
      <c r="N17" s="69">
        <v>62672.801999999996</v>
      </c>
      <c r="O17" s="69">
        <v>67783.793000000005</v>
      </c>
      <c r="P17" s="70">
        <v>78486.664000000004</v>
      </c>
    </row>
    <row r="18" spans="1:32" x14ac:dyDescent="0.25">
      <c r="A18" s="66" t="s">
        <v>277</v>
      </c>
      <c r="B18" s="169">
        <v>38275.625</v>
      </c>
      <c r="C18" s="169">
        <v>37607.980000000003</v>
      </c>
      <c r="D18" s="169">
        <v>38512.205000000002</v>
      </c>
      <c r="E18" s="169">
        <v>45125.509000000005</v>
      </c>
      <c r="F18" s="169">
        <v>56444.450000000004</v>
      </c>
      <c r="G18" s="169">
        <v>53571.119999999995</v>
      </c>
      <c r="H18" s="169">
        <v>56550.885000000002</v>
      </c>
      <c r="J18" s="169">
        <v>53205.25</v>
      </c>
      <c r="K18" s="169">
        <v>47685.86</v>
      </c>
      <c r="L18" s="169">
        <v>52390.923999999999</v>
      </c>
      <c r="M18" s="169">
        <v>60144.823000000004</v>
      </c>
      <c r="N18" s="169">
        <v>64115.894</v>
      </c>
      <c r="O18" s="169">
        <v>62276.228000000003</v>
      </c>
      <c r="P18" s="179">
        <v>71798.819000000003</v>
      </c>
    </row>
    <row r="19" spans="1:32" x14ac:dyDescent="0.25">
      <c r="A19" s="68" t="s">
        <v>95</v>
      </c>
      <c r="B19" s="69">
        <v>144951</v>
      </c>
      <c r="C19" s="69">
        <v>165412</v>
      </c>
      <c r="D19" s="69">
        <v>163652</v>
      </c>
      <c r="E19" s="69">
        <v>169573</v>
      </c>
      <c r="F19" s="69">
        <v>192540</v>
      </c>
      <c r="G19" s="69">
        <v>205070</v>
      </c>
      <c r="H19" s="69">
        <v>230037</v>
      </c>
      <c r="J19" s="69">
        <v>120067</v>
      </c>
      <c r="K19" s="69">
        <v>126296</v>
      </c>
      <c r="L19" s="69">
        <v>132823</v>
      </c>
      <c r="M19" s="69">
        <v>147360</v>
      </c>
      <c r="N19" s="69">
        <v>182643</v>
      </c>
      <c r="O19" s="69">
        <v>195884</v>
      </c>
      <c r="P19" s="70">
        <v>189457</v>
      </c>
    </row>
    <row r="20" spans="1:32" x14ac:dyDescent="0.25">
      <c r="A20" s="81" t="s">
        <v>111</v>
      </c>
      <c r="B20" s="82">
        <v>517831.625</v>
      </c>
      <c r="C20" s="82">
        <v>791347.61599999992</v>
      </c>
      <c r="D20" s="82">
        <v>762833.57699999993</v>
      </c>
      <c r="E20" s="82">
        <v>736273.50899999996</v>
      </c>
      <c r="F20" s="82">
        <v>844589.45</v>
      </c>
      <c r="G20" s="82">
        <v>898241.12</v>
      </c>
      <c r="H20" s="82">
        <v>1099487.885</v>
      </c>
      <c r="I20" s="178"/>
      <c r="J20" s="82">
        <v>376560.20699999999</v>
      </c>
      <c r="K20" s="82">
        <v>381146.63500000001</v>
      </c>
      <c r="L20" s="82">
        <v>390636.57999999996</v>
      </c>
      <c r="M20" s="82">
        <v>430811.16700000002</v>
      </c>
      <c r="N20" s="82">
        <v>475851.16499999998</v>
      </c>
      <c r="O20" s="82">
        <v>515530.08600000001</v>
      </c>
      <c r="P20" s="87">
        <v>549058.84700000007</v>
      </c>
      <c r="R20" s="293"/>
      <c r="S20" s="293"/>
      <c r="T20" s="293"/>
      <c r="U20" s="293"/>
      <c r="V20" s="293"/>
      <c r="W20" s="293"/>
      <c r="X20" s="293"/>
      <c r="Y20" s="293"/>
      <c r="Z20" s="293"/>
      <c r="AA20" s="293"/>
      <c r="AB20" s="293"/>
      <c r="AC20" s="293"/>
      <c r="AD20" s="293"/>
      <c r="AE20" s="293"/>
      <c r="AF20" s="293"/>
    </row>
    <row r="21" spans="1:32" x14ac:dyDescent="0.25">
      <c r="B21" s="278"/>
      <c r="C21" s="278"/>
      <c r="D21" s="278"/>
      <c r="E21" s="278"/>
      <c r="F21" s="278"/>
      <c r="G21" s="278"/>
      <c r="H21" s="278"/>
      <c r="I21" s="278"/>
      <c r="J21" s="278"/>
      <c r="K21" s="278"/>
      <c r="L21" s="278"/>
      <c r="M21" s="278"/>
      <c r="N21" s="278"/>
      <c r="O21" s="278"/>
      <c r="P21" s="278"/>
    </row>
    <row r="22" spans="1:32" x14ac:dyDescent="0.25">
      <c r="A22" s="327" t="s">
        <v>89</v>
      </c>
      <c r="B22" s="305" t="s">
        <v>350</v>
      </c>
      <c r="C22" s="305"/>
      <c r="D22" s="305"/>
      <c r="E22" s="305"/>
      <c r="F22" s="305"/>
      <c r="G22" s="305"/>
      <c r="H22" s="305"/>
      <c r="I22" s="216"/>
      <c r="J22" s="305" t="s">
        <v>351</v>
      </c>
      <c r="K22" s="305"/>
      <c r="L22" s="305"/>
      <c r="M22" s="305"/>
      <c r="N22" s="305"/>
      <c r="O22" s="305"/>
      <c r="P22" s="306"/>
    </row>
    <row r="23" spans="1:32" ht="14.1" customHeight="1" x14ac:dyDescent="0.25">
      <c r="A23" s="328"/>
      <c r="B23" s="307">
        <v>2018</v>
      </c>
      <c r="C23" s="307">
        <v>2019</v>
      </c>
      <c r="D23" s="307">
        <v>2020</v>
      </c>
      <c r="E23" s="307">
        <v>2021</v>
      </c>
      <c r="F23" s="307">
        <v>2022</v>
      </c>
      <c r="G23" s="307" t="s">
        <v>393</v>
      </c>
      <c r="H23" s="307" t="s">
        <v>394</v>
      </c>
      <c r="I23" s="26"/>
      <c r="J23" s="307">
        <v>2018</v>
      </c>
      <c r="K23" s="307">
        <v>2019</v>
      </c>
      <c r="L23" s="307">
        <v>2020</v>
      </c>
      <c r="M23" s="307">
        <v>2021</v>
      </c>
      <c r="N23" s="307">
        <v>2022</v>
      </c>
      <c r="O23" s="307" t="s">
        <v>393</v>
      </c>
      <c r="P23" s="309" t="s">
        <v>394</v>
      </c>
    </row>
    <row r="24" spans="1:32" x14ac:dyDescent="0.25">
      <c r="A24" s="329"/>
      <c r="B24" s="308"/>
      <c r="C24" s="308"/>
      <c r="D24" s="308"/>
      <c r="E24" s="308"/>
      <c r="F24" s="308"/>
      <c r="G24" s="308"/>
      <c r="H24" s="308"/>
      <c r="I24" s="46"/>
      <c r="J24" s="308"/>
      <c r="K24" s="308"/>
      <c r="L24" s="308"/>
      <c r="M24" s="308"/>
      <c r="N24" s="308"/>
      <c r="O24" s="308"/>
      <c r="P24" s="310"/>
    </row>
    <row r="25" spans="1:32" x14ac:dyDescent="0.25">
      <c r="A25" s="79" t="s">
        <v>362</v>
      </c>
      <c r="B25" s="80">
        <v>80000</v>
      </c>
      <c r="C25" s="80">
        <v>80000</v>
      </c>
      <c r="D25" s="80">
        <v>80000</v>
      </c>
      <c r="E25" s="80">
        <v>80000</v>
      </c>
      <c r="F25" s="80">
        <v>80000</v>
      </c>
      <c r="G25" s="80">
        <v>80000</v>
      </c>
      <c r="H25" s="80">
        <v>100000</v>
      </c>
      <c r="I25" s="188"/>
      <c r="J25" s="80">
        <v>44583</v>
      </c>
      <c r="K25" s="80">
        <v>44479</v>
      </c>
      <c r="L25" s="80">
        <v>47291</v>
      </c>
      <c r="M25" s="80">
        <v>49012</v>
      </c>
      <c r="N25" s="169">
        <v>47174</v>
      </c>
      <c r="O25" s="169">
        <v>53539</v>
      </c>
      <c r="P25" s="179">
        <v>51189</v>
      </c>
    </row>
    <row r="26" spans="1:32" x14ac:dyDescent="0.25">
      <c r="A26" s="68" t="s">
        <v>91</v>
      </c>
      <c r="B26" s="69">
        <v>23200</v>
      </c>
      <c r="C26" s="69">
        <v>23200</v>
      </c>
      <c r="D26" s="69">
        <v>28710</v>
      </c>
      <c r="E26" s="69">
        <v>29000</v>
      </c>
      <c r="F26" s="69">
        <v>30740</v>
      </c>
      <c r="G26" s="69">
        <v>30740</v>
      </c>
      <c r="H26" s="69">
        <v>27182.042200000004</v>
      </c>
      <c r="I26"/>
      <c r="J26" s="69">
        <v>24399.266</v>
      </c>
      <c r="K26" s="69">
        <v>21361.516</v>
      </c>
      <c r="L26" s="69">
        <v>20167.585999999999</v>
      </c>
      <c r="M26" s="69">
        <v>22154.898000000001</v>
      </c>
      <c r="N26" s="69">
        <v>24505.116000000002</v>
      </c>
      <c r="O26" s="69">
        <v>26934.156000000003</v>
      </c>
      <c r="P26" s="70">
        <v>27133.908000000003</v>
      </c>
    </row>
    <row r="27" spans="1:32" x14ac:dyDescent="0.25">
      <c r="A27" s="66" t="s">
        <v>209</v>
      </c>
      <c r="B27" s="169">
        <v>17250</v>
      </c>
      <c r="C27" s="169">
        <v>53474.999999999993</v>
      </c>
      <c r="D27" s="169">
        <v>56924.999999999993</v>
      </c>
      <c r="E27" s="169">
        <v>62099.999999999993</v>
      </c>
      <c r="F27" s="169">
        <v>62099.999999999993</v>
      </c>
      <c r="G27" s="169">
        <v>65550</v>
      </c>
      <c r="H27" s="169">
        <v>75900</v>
      </c>
      <c r="J27" s="169">
        <v>30404.159999999996</v>
      </c>
      <c r="K27" s="169">
        <v>29978.084999999999</v>
      </c>
      <c r="L27" s="169">
        <v>29962.904999999999</v>
      </c>
      <c r="M27" s="169">
        <v>30099.524999999998</v>
      </c>
      <c r="N27" s="169">
        <v>32521.769999999997</v>
      </c>
      <c r="O27" s="169">
        <v>33551.25</v>
      </c>
      <c r="P27" s="179">
        <v>41358.254999999997</v>
      </c>
    </row>
    <row r="28" spans="1:32" x14ac:dyDescent="0.25">
      <c r="A28" s="68" t="s">
        <v>92</v>
      </c>
      <c r="B28" s="69">
        <v>105000</v>
      </c>
      <c r="C28" s="69">
        <v>105000</v>
      </c>
      <c r="D28" s="69">
        <v>140000</v>
      </c>
      <c r="E28" s="69">
        <v>140000</v>
      </c>
      <c r="F28" s="69">
        <v>160000</v>
      </c>
      <c r="G28" s="69">
        <v>180000</v>
      </c>
      <c r="H28" s="69">
        <v>200000</v>
      </c>
      <c r="J28" s="69">
        <v>0</v>
      </c>
      <c r="K28" s="69">
        <v>0</v>
      </c>
      <c r="L28" s="69">
        <v>0</v>
      </c>
      <c r="M28" s="69">
        <v>0</v>
      </c>
      <c r="N28" s="69">
        <v>0</v>
      </c>
      <c r="O28" s="69">
        <v>0</v>
      </c>
      <c r="P28" s="70">
        <v>0</v>
      </c>
    </row>
    <row r="29" spans="1:32" x14ac:dyDescent="0.25">
      <c r="A29" s="66" t="s">
        <v>93</v>
      </c>
      <c r="B29" s="169">
        <v>80745</v>
      </c>
      <c r="C29" s="169">
        <v>80745</v>
      </c>
      <c r="D29" s="169">
        <v>80745</v>
      </c>
      <c r="E29" s="169">
        <v>80745</v>
      </c>
      <c r="F29" s="169">
        <v>92280</v>
      </c>
      <c r="G29" s="169">
        <v>103815</v>
      </c>
      <c r="H29" s="169">
        <v>115350</v>
      </c>
      <c r="J29" s="169">
        <v>48431.62</v>
      </c>
      <c r="K29" s="169">
        <v>45381.766000000003</v>
      </c>
      <c r="L29" s="169">
        <v>42960.184999999998</v>
      </c>
      <c r="M29" s="169">
        <v>51459.173000000003</v>
      </c>
      <c r="N29" s="169">
        <v>79551.512000000002</v>
      </c>
      <c r="O29" s="169">
        <v>79010.135999999999</v>
      </c>
      <c r="P29" s="179">
        <v>86550.180999999997</v>
      </c>
    </row>
    <row r="30" spans="1:32" x14ac:dyDescent="0.25">
      <c r="A30" s="68" t="s">
        <v>94</v>
      </c>
      <c r="B30" s="69">
        <v>123706.304</v>
      </c>
      <c r="C30" s="69">
        <v>173169.15299999999</v>
      </c>
      <c r="D30" s="69">
        <v>168760</v>
      </c>
      <c r="E30" s="69">
        <v>203760</v>
      </c>
      <c r="F30" s="69">
        <v>221440</v>
      </c>
      <c r="G30" s="69">
        <v>249120</v>
      </c>
      <c r="H30" s="69">
        <v>292650</v>
      </c>
      <c r="J30" s="69">
        <v>52240.966</v>
      </c>
      <c r="K30" s="69">
        <v>60592.965000000004</v>
      </c>
      <c r="L30" s="69">
        <v>57805.267</v>
      </c>
      <c r="M30" s="69">
        <v>66629.27900000001</v>
      </c>
      <c r="N30" s="69">
        <v>78157.934999999998</v>
      </c>
      <c r="O30" s="69">
        <v>70048.441000000006</v>
      </c>
      <c r="P30" s="70">
        <v>82650.775999999998</v>
      </c>
    </row>
    <row r="31" spans="1:32" x14ac:dyDescent="0.25">
      <c r="A31" s="66" t="s">
        <v>277</v>
      </c>
      <c r="B31" s="169">
        <v>30444.480000000003</v>
      </c>
      <c r="C31" s="169">
        <v>31472.190000000002</v>
      </c>
      <c r="D31" s="169">
        <v>53058.9</v>
      </c>
      <c r="E31" s="169">
        <v>52398.950000000004</v>
      </c>
      <c r="F31" s="169">
        <v>55780.200000000004</v>
      </c>
      <c r="G31" s="169">
        <v>47574.75</v>
      </c>
      <c r="H31" s="169">
        <v>56550.885000000002</v>
      </c>
      <c r="J31" s="169">
        <v>42864.160000000003</v>
      </c>
      <c r="K31" s="169">
        <v>44231.115000000005</v>
      </c>
      <c r="L31" s="169">
        <v>45704.388000000006</v>
      </c>
      <c r="M31" s="169">
        <v>46982.968000000008</v>
      </c>
      <c r="N31" s="169">
        <v>44843.562000000005</v>
      </c>
      <c r="O31" s="169">
        <v>48552.563999999998</v>
      </c>
      <c r="P31" s="179">
        <v>39579.563999999998</v>
      </c>
    </row>
    <row r="32" spans="1:32" x14ac:dyDescent="0.25">
      <c r="A32" s="68" t="s">
        <v>95</v>
      </c>
      <c r="B32" s="69">
        <v>145784</v>
      </c>
      <c r="C32" s="69">
        <v>157867</v>
      </c>
      <c r="D32" s="69">
        <v>171684</v>
      </c>
      <c r="E32" s="69">
        <v>183067</v>
      </c>
      <c r="F32" s="69">
        <v>216994</v>
      </c>
      <c r="G32" s="69">
        <v>209812</v>
      </c>
      <c r="H32" s="69">
        <v>230037</v>
      </c>
      <c r="J32" s="69">
        <v>106058</v>
      </c>
      <c r="K32" s="69">
        <v>115202</v>
      </c>
      <c r="L32" s="69">
        <v>121393</v>
      </c>
      <c r="M32" s="69">
        <v>132195</v>
      </c>
      <c r="N32" s="69">
        <v>166903</v>
      </c>
      <c r="O32" s="69">
        <v>167843</v>
      </c>
      <c r="P32" s="70">
        <v>171854</v>
      </c>
    </row>
    <row r="33" spans="1:32" ht="12" customHeight="1" x14ac:dyDescent="0.25">
      <c r="A33" s="81" t="s">
        <v>111</v>
      </c>
      <c r="B33" s="82">
        <v>606129.78399999999</v>
      </c>
      <c r="C33" s="82">
        <v>704928.34299999999</v>
      </c>
      <c r="D33" s="82">
        <v>779882.9</v>
      </c>
      <c r="E33" s="82">
        <v>831070.95</v>
      </c>
      <c r="F33" s="82">
        <v>919334.2</v>
      </c>
      <c r="G33" s="82">
        <v>966611.75</v>
      </c>
      <c r="H33" s="82">
        <v>1097669.9272</v>
      </c>
      <c r="I33" s="178"/>
      <c r="J33" s="82">
        <v>348981.17200000002</v>
      </c>
      <c r="K33" s="82">
        <v>361226.44699999999</v>
      </c>
      <c r="L33" s="82">
        <v>365284.33100000001</v>
      </c>
      <c r="M33" s="82">
        <v>398532.84299999999</v>
      </c>
      <c r="N33" s="82">
        <v>473656.89500000002</v>
      </c>
      <c r="O33" s="82">
        <v>479478.54700000002</v>
      </c>
      <c r="P33" s="87">
        <v>500315.68400000001</v>
      </c>
      <c r="R33" s="293"/>
      <c r="S33" s="293"/>
      <c r="T33" s="293"/>
      <c r="U33" s="293"/>
      <c r="V33" s="293"/>
      <c r="W33" s="293"/>
      <c r="X33" s="293"/>
      <c r="Y33" s="293"/>
      <c r="Z33" s="293"/>
      <c r="AA33" s="293"/>
      <c r="AB33" s="293"/>
      <c r="AC33" s="293"/>
      <c r="AD33" s="293"/>
      <c r="AE33" s="293"/>
      <c r="AF33" s="293"/>
    </row>
    <row r="34" spans="1:32" x14ac:dyDescent="0.25">
      <c r="B34" s="278"/>
      <c r="C34" s="278"/>
      <c r="D34" s="278"/>
      <c r="E34" s="278"/>
      <c r="F34" s="278"/>
      <c r="G34" s="278"/>
      <c r="H34" s="278"/>
      <c r="I34" s="278"/>
      <c r="J34" s="278"/>
      <c r="K34" s="278"/>
      <c r="L34" s="278"/>
      <c r="M34" s="278"/>
      <c r="N34" s="278"/>
      <c r="O34" s="278"/>
      <c r="P34" s="278"/>
    </row>
    <row r="35" spans="1:32" x14ac:dyDescent="0.25">
      <c r="A35" s="183" t="s">
        <v>81</v>
      </c>
      <c r="B35" s="188"/>
      <c r="C35" s="188"/>
      <c r="D35" s="188"/>
      <c r="E35" s="188"/>
      <c r="F35" s="188"/>
      <c r="G35" s="188"/>
      <c r="H35" s="188"/>
      <c r="I35" s="188"/>
      <c r="J35" s="188"/>
      <c r="K35" s="188"/>
      <c r="L35" s="188"/>
      <c r="M35" s="188"/>
      <c r="N35" s="188"/>
      <c r="O35" s="188"/>
      <c r="P35" s="189"/>
    </row>
    <row r="36" spans="1:32" x14ac:dyDescent="0.25">
      <c r="A36" s="186" t="s">
        <v>337</v>
      </c>
      <c r="P36" s="190"/>
    </row>
    <row r="37" spans="1:32" x14ac:dyDescent="0.25">
      <c r="A37" s="186" t="s">
        <v>392</v>
      </c>
      <c r="P37" s="190"/>
    </row>
    <row r="38" spans="1:32" x14ac:dyDescent="0.25">
      <c r="A38" s="86" t="s">
        <v>427</v>
      </c>
      <c r="P38" s="190"/>
    </row>
    <row r="39" spans="1:32" x14ac:dyDescent="0.25">
      <c r="A39" s="86" t="s">
        <v>428</v>
      </c>
      <c r="P39" s="190"/>
    </row>
    <row r="40" spans="1:32" x14ac:dyDescent="0.25">
      <c r="A40" s="171" t="s">
        <v>429</v>
      </c>
      <c r="B40" s="178"/>
      <c r="C40" s="178"/>
      <c r="D40" s="178"/>
      <c r="E40" s="178"/>
      <c r="F40" s="178"/>
      <c r="G40" s="178"/>
      <c r="H40" s="178"/>
      <c r="I40" s="178"/>
      <c r="J40" s="178"/>
      <c r="K40" s="178"/>
      <c r="L40" s="178"/>
      <c r="M40" s="178"/>
      <c r="N40" s="178"/>
      <c r="O40" s="178"/>
      <c r="P40" s="177"/>
    </row>
  </sheetData>
  <mergeCells count="37">
    <mergeCell ref="B22:H22"/>
    <mergeCell ref="M10:M11"/>
    <mergeCell ref="N23:N24"/>
    <mergeCell ref="N10:N11"/>
    <mergeCell ref="D23:D24"/>
    <mergeCell ref="C10:C11"/>
    <mergeCell ref="C23:C24"/>
    <mergeCell ref="F10:F11"/>
    <mergeCell ref="J23:J24"/>
    <mergeCell ref="E23:E24"/>
    <mergeCell ref="K10:K11"/>
    <mergeCell ref="J10:J11"/>
    <mergeCell ref="G10:G11"/>
    <mergeCell ref="A1:P2"/>
    <mergeCell ref="A5:N5"/>
    <mergeCell ref="A9:A11"/>
    <mergeCell ref="O10:O11"/>
    <mergeCell ref="P10:P11"/>
    <mergeCell ref="B9:H9"/>
    <mergeCell ref="J9:P9"/>
    <mergeCell ref="A3:P4"/>
    <mergeCell ref="A22:A24"/>
    <mergeCell ref="L10:L11"/>
    <mergeCell ref="D10:D11"/>
    <mergeCell ref="B10:B11"/>
    <mergeCell ref="E10:E11"/>
    <mergeCell ref="H10:H11"/>
    <mergeCell ref="B23:B24"/>
    <mergeCell ref="K23:K24"/>
    <mergeCell ref="G23:G24"/>
    <mergeCell ref="H23:H24"/>
    <mergeCell ref="J22:P22"/>
    <mergeCell ref="O23:O24"/>
    <mergeCell ref="P23:P24"/>
    <mergeCell ref="F23:F24"/>
    <mergeCell ref="L23:L24"/>
    <mergeCell ref="M23:M24"/>
  </mergeCells>
  <conditionalFormatting sqref="R20:AF20 R33:AF33">
    <cfRule type="cellIs" dxfId="30" priority="1" operator="notEqual">
      <formula>0</formula>
    </cfRule>
  </conditionalFormatting>
  <hyperlinks>
    <hyperlink ref="R3" location="Índice!A1" display="Índice" xr:uid="{E33C0C44-AE0B-46B0-B3BA-BD51E62BB454}"/>
  </hyperlinks>
  <pageMargins left="0.7" right="0.7" top="0.75" bottom="0.75" header="0.3" footer="0.3"/>
  <pageSetup orientation="portrait" horizontalDpi="4294967294" verticalDpi="4294967294"/>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D5EB9-2A60-45B5-800E-1091690B3648}">
  <sheetPr codeName="Hoja25"/>
  <dimension ref="A1:P60"/>
  <sheetViews>
    <sheetView zoomScaleNormal="100" workbookViewId="0">
      <selection sqref="A1:H2"/>
    </sheetView>
  </sheetViews>
  <sheetFormatPr baseColWidth="10" defaultColWidth="11.42578125" defaultRowHeight="15" x14ac:dyDescent="0.25"/>
  <cols>
    <col min="1" max="1" width="20.140625" style="1" customWidth="1"/>
    <col min="2" max="8" width="12.7109375" style="1" customWidth="1"/>
    <col min="9" max="9" width="9" style="1" customWidth="1"/>
    <col min="10" max="16384" width="11.42578125" style="1"/>
  </cols>
  <sheetData>
    <row r="1" spans="1:16" ht="60" customHeight="1" x14ac:dyDescent="0.25">
      <c r="A1" s="299"/>
      <c r="B1" s="299"/>
      <c r="C1" s="299"/>
      <c r="D1" s="299"/>
      <c r="E1" s="299"/>
      <c r="F1" s="299"/>
      <c r="G1" s="299"/>
      <c r="H1" s="299"/>
    </row>
    <row r="2" spans="1:16" ht="22.5" customHeight="1" x14ac:dyDescent="0.25">
      <c r="A2" s="299"/>
      <c r="B2" s="299"/>
      <c r="C2" s="299"/>
      <c r="D2" s="299"/>
      <c r="E2" s="299"/>
      <c r="F2" s="299"/>
      <c r="G2" s="299"/>
      <c r="H2" s="299"/>
    </row>
    <row r="3" spans="1:16" ht="13.5" customHeight="1" x14ac:dyDescent="0.25">
      <c r="A3" s="311" t="s">
        <v>291</v>
      </c>
      <c r="B3" s="311"/>
      <c r="C3" s="311"/>
      <c r="D3" s="311"/>
      <c r="E3" s="311"/>
      <c r="F3" s="311"/>
      <c r="G3" s="311"/>
      <c r="H3" s="311"/>
      <c r="J3" s="234" t="s">
        <v>59</v>
      </c>
    </row>
    <row r="4" spans="1:16" ht="16.5" customHeight="1" x14ac:dyDescent="0.25">
      <c r="A4" s="311"/>
      <c r="B4" s="311"/>
      <c r="C4" s="311"/>
      <c r="D4" s="311"/>
      <c r="E4" s="311"/>
      <c r="F4" s="311"/>
      <c r="G4" s="311"/>
      <c r="H4" s="311"/>
    </row>
    <row r="5" spans="1:16" x14ac:dyDescent="0.25">
      <c r="A5" s="334" t="s">
        <v>305</v>
      </c>
      <c r="B5" s="334"/>
      <c r="C5" s="334"/>
      <c r="D5" s="334"/>
      <c r="E5" s="334"/>
      <c r="F5" s="334"/>
      <c r="G5" s="261"/>
      <c r="H5" s="261"/>
    </row>
    <row r="6" spans="1:16" x14ac:dyDescent="0.25">
      <c r="A6" s="213" t="s">
        <v>372</v>
      </c>
      <c r="B6" s="210"/>
      <c r="C6" s="210"/>
      <c r="D6" s="210"/>
      <c r="E6" s="210"/>
      <c r="F6" s="210"/>
      <c r="G6" s="210"/>
      <c r="H6" s="210"/>
    </row>
    <row r="7" spans="1:16" x14ac:dyDescent="0.25">
      <c r="A7" s="213" t="s">
        <v>60</v>
      </c>
      <c r="B7" s="210"/>
      <c r="C7" s="210"/>
      <c r="D7" s="210"/>
      <c r="E7" s="210"/>
      <c r="F7" s="210"/>
      <c r="G7" s="210"/>
      <c r="H7" s="210"/>
    </row>
    <row r="8" spans="1:16" x14ac:dyDescent="0.25">
      <c r="A8" s="214" t="s">
        <v>430</v>
      </c>
      <c r="B8" s="210"/>
      <c r="C8" s="210"/>
      <c r="D8" s="210"/>
      <c r="E8" s="210"/>
      <c r="F8" s="210"/>
      <c r="G8" s="210"/>
      <c r="H8" s="210"/>
    </row>
    <row r="9" spans="1:16" x14ac:dyDescent="0.25">
      <c r="A9" s="315"/>
      <c r="B9" s="315"/>
      <c r="C9" s="315"/>
      <c r="D9" s="315"/>
    </row>
    <row r="10" spans="1:16" ht="14.1" customHeight="1" x14ac:dyDescent="0.25">
      <c r="A10" s="312" t="s">
        <v>112</v>
      </c>
      <c r="B10" s="305" t="s">
        <v>75</v>
      </c>
      <c r="C10" s="305"/>
      <c r="D10" s="305"/>
      <c r="E10" s="305"/>
      <c r="F10" s="305"/>
      <c r="G10" s="305"/>
      <c r="H10" s="306"/>
    </row>
    <row r="11" spans="1:16" ht="15" customHeight="1" x14ac:dyDescent="0.25">
      <c r="A11" s="314"/>
      <c r="B11" s="218">
        <v>2018</v>
      </c>
      <c r="C11" s="218">
        <v>2019</v>
      </c>
      <c r="D11" s="218">
        <v>2020</v>
      </c>
      <c r="E11" s="218">
        <v>2021</v>
      </c>
      <c r="F11" s="262">
        <v>2022</v>
      </c>
      <c r="G11" s="218" t="s">
        <v>396</v>
      </c>
      <c r="H11" s="219" t="s">
        <v>397</v>
      </c>
    </row>
    <row r="12" spans="1:16" x14ac:dyDescent="0.25">
      <c r="A12" s="76" t="s">
        <v>92</v>
      </c>
      <c r="B12" s="180">
        <v>133211.19634892087</v>
      </c>
      <c r="C12" s="180">
        <v>116795.34556934761</v>
      </c>
      <c r="D12" s="180">
        <v>141251.33347796788</v>
      </c>
      <c r="E12" s="180">
        <v>116320.05197153619</v>
      </c>
      <c r="F12" s="180">
        <v>136471.26838691998</v>
      </c>
      <c r="G12" s="65">
        <v>151692.45829655667</v>
      </c>
      <c r="H12" s="73">
        <v>188270.60176214774</v>
      </c>
    </row>
    <row r="13" spans="1:16" x14ac:dyDescent="0.25">
      <c r="A13" s="66" t="s">
        <v>99</v>
      </c>
      <c r="B13" s="170">
        <v>420.1707891418298</v>
      </c>
      <c r="C13" s="170">
        <v>474.98776524016864</v>
      </c>
      <c r="D13" s="170">
        <v>415.39415147499994</v>
      </c>
      <c r="E13" s="170">
        <v>633.31817555080067</v>
      </c>
      <c r="F13" s="170">
        <v>748.80807757281275</v>
      </c>
      <c r="G13" s="170">
        <v>1234.7810962381186</v>
      </c>
      <c r="H13" s="185">
        <v>986.92201524500001</v>
      </c>
    </row>
    <row r="14" spans="1:16" x14ac:dyDescent="0.25">
      <c r="A14" s="77" t="s">
        <v>324</v>
      </c>
      <c r="B14" s="78">
        <v>133631.36713806269</v>
      </c>
      <c r="C14" s="78">
        <v>117270.33333458778</v>
      </c>
      <c r="D14" s="78">
        <v>141666.72762944287</v>
      </c>
      <c r="E14" s="78">
        <v>116953.37014708699</v>
      </c>
      <c r="F14" s="78">
        <v>137220.0764644928</v>
      </c>
      <c r="G14" s="78">
        <v>152927.23939279479</v>
      </c>
      <c r="H14" s="187">
        <v>189257.52377739275</v>
      </c>
      <c r="J14" s="293"/>
      <c r="K14" s="293"/>
      <c r="L14" s="293"/>
      <c r="M14" s="293"/>
      <c r="N14" s="293"/>
      <c r="O14" s="293"/>
      <c r="P14" s="293"/>
    </row>
    <row r="15" spans="1:16" x14ac:dyDescent="0.25">
      <c r="A15" s="92"/>
      <c r="B15" s="280"/>
      <c r="C15" s="280"/>
      <c r="D15" s="280"/>
      <c r="E15" s="280"/>
      <c r="F15" s="280"/>
      <c r="G15" s="280"/>
      <c r="H15" s="280"/>
    </row>
    <row r="16" spans="1:16" ht="14.1" customHeight="1" x14ac:dyDescent="0.25">
      <c r="A16" s="312" t="s">
        <v>112</v>
      </c>
      <c r="B16" s="305" t="s">
        <v>78</v>
      </c>
      <c r="C16" s="305"/>
      <c r="D16" s="305"/>
      <c r="E16" s="305"/>
      <c r="F16" s="305"/>
      <c r="G16" s="318"/>
      <c r="H16" s="306"/>
    </row>
    <row r="17" spans="1:16" ht="15" customHeight="1" x14ac:dyDescent="0.25">
      <c r="A17" s="314"/>
      <c r="B17" s="218">
        <v>2018</v>
      </c>
      <c r="C17" s="218">
        <v>2019</v>
      </c>
      <c r="D17" s="218">
        <v>2020</v>
      </c>
      <c r="E17" s="218">
        <v>2021</v>
      </c>
      <c r="F17" s="262">
        <v>2022</v>
      </c>
      <c r="G17" s="218" t="s">
        <v>396</v>
      </c>
      <c r="H17" s="219" t="s">
        <v>397</v>
      </c>
    </row>
    <row r="18" spans="1:16" x14ac:dyDescent="0.25">
      <c r="A18" s="76" t="s">
        <v>92</v>
      </c>
      <c r="B18" s="180">
        <v>3635.2168061746397</v>
      </c>
      <c r="C18" s="180">
        <v>3590.0911220368398</v>
      </c>
      <c r="D18" s="180">
        <v>3837.0608638167673</v>
      </c>
      <c r="E18" s="180">
        <v>3140.4346915460105</v>
      </c>
      <c r="F18" s="180">
        <v>3856.5680683068604</v>
      </c>
      <c r="G18" s="65">
        <v>5604.612910790338</v>
      </c>
      <c r="H18" s="73">
        <v>6079.5020202857959</v>
      </c>
    </row>
    <row r="19" spans="1:16" x14ac:dyDescent="0.25">
      <c r="A19" s="66" t="s">
        <v>99</v>
      </c>
      <c r="B19" s="170">
        <v>17558.232178570775</v>
      </c>
      <c r="C19" s="170">
        <v>25455.893401190449</v>
      </c>
      <c r="D19" s="170">
        <v>33254.090562394907</v>
      </c>
      <c r="E19" s="170">
        <v>28144.940869645783</v>
      </c>
      <c r="F19" s="170">
        <v>30814.65621878154</v>
      </c>
      <c r="G19" s="170">
        <v>25853.936763676844</v>
      </c>
      <c r="H19" s="185">
        <v>36424.214501592855</v>
      </c>
    </row>
    <row r="20" spans="1:16" x14ac:dyDescent="0.25">
      <c r="A20" s="77" t="s">
        <v>325</v>
      </c>
      <c r="B20" s="78">
        <v>21193.448984745417</v>
      </c>
      <c r="C20" s="78">
        <v>29045.984523227289</v>
      </c>
      <c r="D20" s="78">
        <v>37091.151426211676</v>
      </c>
      <c r="E20" s="78">
        <v>31285.375561191795</v>
      </c>
      <c r="F20" s="78">
        <v>34671.2242870884</v>
      </c>
      <c r="G20" s="78">
        <v>31458.549674467184</v>
      </c>
      <c r="H20" s="187">
        <v>42503.716521878654</v>
      </c>
      <c r="J20" s="293"/>
      <c r="K20" s="293"/>
      <c r="L20" s="293"/>
      <c r="M20" s="293"/>
      <c r="N20" s="293"/>
      <c r="O20" s="293"/>
      <c r="P20" s="293"/>
    </row>
    <row r="21" spans="1:16" x14ac:dyDescent="0.25">
      <c r="A21" s="92"/>
      <c r="B21" s="280"/>
      <c r="C21" s="280"/>
      <c r="D21" s="280"/>
      <c r="E21" s="280"/>
      <c r="F21" s="280"/>
      <c r="G21" s="280"/>
      <c r="H21" s="280"/>
    </row>
    <row r="22" spans="1:16" ht="14.1" customHeight="1" x14ac:dyDescent="0.25">
      <c r="A22" s="312" t="s">
        <v>112</v>
      </c>
      <c r="B22" s="305" t="s">
        <v>77</v>
      </c>
      <c r="C22" s="305"/>
      <c r="D22" s="305"/>
      <c r="E22" s="305"/>
      <c r="F22" s="305"/>
      <c r="G22" s="305"/>
      <c r="H22" s="306"/>
    </row>
    <row r="23" spans="1:16" ht="15" customHeight="1" x14ac:dyDescent="0.25">
      <c r="A23" s="314"/>
      <c r="B23" s="218">
        <v>2018</v>
      </c>
      <c r="C23" s="218">
        <v>2019</v>
      </c>
      <c r="D23" s="218">
        <v>2020</v>
      </c>
      <c r="E23" s="218">
        <v>2021</v>
      </c>
      <c r="F23" s="262">
        <v>2022</v>
      </c>
      <c r="G23" s="218" t="s">
        <v>396</v>
      </c>
      <c r="H23" s="219" t="s">
        <v>397</v>
      </c>
    </row>
    <row r="24" spans="1:16" x14ac:dyDescent="0.25">
      <c r="A24" s="76" t="s">
        <v>92</v>
      </c>
      <c r="B24" s="180">
        <v>24736.049229820128</v>
      </c>
      <c r="C24" s="180">
        <v>29123.39242743115</v>
      </c>
      <c r="D24" s="180">
        <v>26405.973898224107</v>
      </c>
      <c r="E24" s="180">
        <v>25349.826247646088</v>
      </c>
      <c r="F24" s="180">
        <v>35969.571815825599</v>
      </c>
      <c r="G24" s="65">
        <v>37063.364344404923</v>
      </c>
      <c r="H24" s="73">
        <v>46252.681198414153</v>
      </c>
    </row>
    <row r="25" spans="1:16" x14ac:dyDescent="0.25">
      <c r="A25" s="66" t="s">
        <v>99</v>
      </c>
      <c r="B25" s="170">
        <v>67292.547815243917</v>
      </c>
      <c r="C25" s="170">
        <v>77058.21740660051</v>
      </c>
      <c r="D25" s="170">
        <v>92735.44903947119</v>
      </c>
      <c r="E25" s="170">
        <v>103031.8522902413</v>
      </c>
      <c r="F25" s="170">
        <v>111288.81272642048</v>
      </c>
      <c r="G25" s="170">
        <v>138741.96332911399</v>
      </c>
      <c r="H25" s="185">
        <v>160519.67864874066</v>
      </c>
    </row>
    <row r="26" spans="1:16" x14ac:dyDescent="0.25">
      <c r="A26" s="77" t="s">
        <v>328</v>
      </c>
      <c r="B26" s="78">
        <v>92028.597045064045</v>
      </c>
      <c r="C26" s="78">
        <v>106181.60983403167</v>
      </c>
      <c r="D26" s="78">
        <v>119141.4229376953</v>
      </c>
      <c r="E26" s="78">
        <v>128381.67853788738</v>
      </c>
      <c r="F26" s="78">
        <v>147258.38454224609</v>
      </c>
      <c r="G26" s="78">
        <v>175805.32767351891</v>
      </c>
      <c r="H26" s="187">
        <v>206772.35984715482</v>
      </c>
      <c r="J26" s="293"/>
      <c r="K26" s="293"/>
      <c r="L26" s="293"/>
      <c r="M26" s="293"/>
      <c r="N26" s="293"/>
      <c r="O26" s="293"/>
      <c r="P26" s="293"/>
    </row>
    <row r="27" spans="1:16" x14ac:dyDescent="0.25">
      <c r="A27" s="92"/>
      <c r="B27" s="280"/>
      <c r="C27" s="280"/>
      <c r="D27" s="280"/>
      <c r="E27" s="280"/>
      <c r="F27" s="280"/>
      <c r="G27" s="280"/>
      <c r="H27" s="280"/>
    </row>
    <row r="28" spans="1:16" ht="14.1" customHeight="1" x14ac:dyDescent="0.25">
      <c r="A28" s="312" t="s">
        <v>112</v>
      </c>
      <c r="B28" s="305" t="s">
        <v>79</v>
      </c>
      <c r="C28" s="305"/>
      <c r="D28" s="305"/>
      <c r="E28" s="305"/>
      <c r="F28" s="305"/>
      <c r="G28" s="305"/>
      <c r="H28" s="306"/>
    </row>
    <row r="29" spans="1:16" ht="15" customHeight="1" x14ac:dyDescent="0.25">
      <c r="A29" s="314"/>
      <c r="B29" s="218">
        <v>2018</v>
      </c>
      <c r="C29" s="218">
        <v>2019</v>
      </c>
      <c r="D29" s="218">
        <v>2020</v>
      </c>
      <c r="E29" s="218">
        <v>2021</v>
      </c>
      <c r="F29" s="262">
        <v>2022</v>
      </c>
      <c r="G29" s="218" t="s">
        <v>396</v>
      </c>
      <c r="H29" s="219" t="s">
        <v>397</v>
      </c>
    </row>
    <row r="30" spans="1:16" x14ac:dyDescent="0.25">
      <c r="A30" s="76" t="s">
        <v>92</v>
      </c>
      <c r="B30" s="180">
        <v>16202.758036624702</v>
      </c>
      <c r="C30" s="180">
        <v>18627.992464659776</v>
      </c>
      <c r="D30" s="180">
        <v>20806.412516675511</v>
      </c>
      <c r="E30" s="180">
        <v>16724.017797686138</v>
      </c>
      <c r="F30" s="180">
        <v>18428.05091943849</v>
      </c>
      <c r="G30" s="65">
        <v>22284.013785142459</v>
      </c>
      <c r="H30" s="73">
        <v>25240.468321744782</v>
      </c>
    </row>
    <row r="31" spans="1:16" x14ac:dyDescent="0.25">
      <c r="A31" s="66" t="s">
        <v>99</v>
      </c>
      <c r="B31" s="170">
        <v>394.20478477113352</v>
      </c>
      <c r="C31" s="170">
        <v>468.85177773292776</v>
      </c>
      <c r="D31" s="170">
        <v>882.68513978667852</v>
      </c>
      <c r="E31" s="170">
        <v>620.85480895611192</v>
      </c>
      <c r="F31" s="170">
        <v>760.61441886415014</v>
      </c>
      <c r="G31" s="170">
        <v>444.44282606645328</v>
      </c>
      <c r="H31" s="185">
        <v>403.65189333773998</v>
      </c>
    </row>
    <row r="32" spans="1:16" x14ac:dyDescent="0.25">
      <c r="A32" s="77" t="s">
        <v>329</v>
      </c>
      <c r="B32" s="78">
        <v>16596.962821395835</v>
      </c>
      <c r="C32" s="78">
        <v>19096.844242392704</v>
      </c>
      <c r="D32" s="78">
        <v>21689.097656462189</v>
      </c>
      <c r="E32" s="78">
        <v>17344.87260664225</v>
      </c>
      <c r="F32" s="78">
        <v>19188.665338302642</v>
      </c>
      <c r="G32" s="78">
        <v>22728.456611208912</v>
      </c>
      <c r="H32" s="187">
        <v>25644.120215082523</v>
      </c>
      <c r="J32" s="293"/>
      <c r="K32" s="293"/>
      <c r="L32" s="293"/>
      <c r="M32" s="293"/>
      <c r="N32" s="293"/>
      <c r="O32" s="293"/>
      <c r="P32" s="293"/>
    </row>
    <row r="33" spans="1:16" x14ac:dyDescent="0.25">
      <c r="A33" s="92"/>
      <c r="B33" s="280"/>
      <c r="C33" s="280"/>
      <c r="D33" s="280"/>
      <c r="E33" s="280"/>
      <c r="F33" s="280"/>
      <c r="G33" s="280"/>
      <c r="H33" s="280"/>
    </row>
    <row r="34" spans="1:16" ht="14.1" customHeight="1" x14ac:dyDescent="0.25">
      <c r="A34" s="312" t="s">
        <v>112</v>
      </c>
      <c r="B34" s="305" t="s">
        <v>80</v>
      </c>
      <c r="C34" s="305"/>
      <c r="D34" s="305"/>
      <c r="E34" s="305"/>
      <c r="F34" s="305"/>
      <c r="G34" s="305"/>
      <c r="H34" s="306"/>
    </row>
    <row r="35" spans="1:16" ht="17.25" x14ac:dyDescent="0.25">
      <c r="A35" s="314"/>
      <c r="B35" s="218">
        <v>2018</v>
      </c>
      <c r="C35" s="218">
        <v>2019</v>
      </c>
      <c r="D35" s="218">
        <v>2020</v>
      </c>
      <c r="E35" s="218">
        <v>2021</v>
      </c>
      <c r="F35" s="262">
        <v>2022</v>
      </c>
      <c r="G35" s="218" t="s">
        <v>396</v>
      </c>
      <c r="H35" s="219" t="s">
        <v>397</v>
      </c>
    </row>
    <row r="36" spans="1:16" x14ac:dyDescent="0.25">
      <c r="A36" s="76" t="s">
        <v>92</v>
      </c>
      <c r="B36" s="180">
        <v>21664.145782432905</v>
      </c>
      <c r="C36" s="180">
        <v>29787.110400603953</v>
      </c>
      <c r="D36" s="180">
        <v>30354.580221291635</v>
      </c>
      <c r="E36" s="180">
        <v>27211.652672600234</v>
      </c>
      <c r="F36" s="180">
        <v>32329.94872788799</v>
      </c>
      <c r="G36" s="65">
        <v>35834.069882081574</v>
      </c>
      <c r="H36" s="73">
        <v>43608.658187509078</v>
      </c>
    </row>
    <row r="37" spans="1:16" x14ac:dyDescent="0.25">
      <c r="A37" s="66" t="s">
        <v>99</v>
      </c>
      <c r="B37" s="170">
        <v>105.34036360089983</v>
      </c>
      <c r="C37" s="170">
        <v>17.79703378</v>
      </c>
      <c r="D37" s="170">
        <v>467.47003222956295</v>
      </c>
      <c r="E37" s="170">
        <v>248.46429103957658</v>
      </c>
      <c r="F37" s="170">
        <v>947.45246953502647</v>
      </c>
      <c r="G37" s="170">
        <v>588.73004633186724</v>
      </c>
      <c r="H37" s="185">
        <v>554.17881864047558</v>
      </c>
    </row>
    <row r="38" spans="1:16" x14ac:dyDescent="0.25">
      <c r="A38" s="77" t="s">
        <v>340</v>
      </c>
      <c r="B38" s="78">
        <v>21769.486146033803</v>
      </c>
      <c r="C38" s="78">
        <v>29804.907434383953</v>
      </c>
      <c r="D38" s="78">
        <v>30822.050253521196</v>
      </c>
      <c r="E38" s="78">
        <v>27460.116963639812</v>
      </c>
      <c r="F38" s="78">
        <v>33277.401197423016</v>
      </c>
      <c r="G38" s="78">
        <v>36422.799928413442</v>
      </c>
      <c r="H38" s="187">
        <v>44162.837006149552</v>
      </c>
      <c r="J38" s="293"/>
      <c r="K38" s="293"/>
      <c r="L38" s="293"/>
      <c r="M38" s="293"/>
      <c r="N38" s="293"/>
      <c r="O38" s="293"/>
      <c r="P38" s="293"/>
    </row>
    <row r="39" spans="1:16" x14ac:dyDescent="0.25">
      <c r="A39" s="92"/>
      <c r="B39" s="280"/>
      <c r="C39" s="280"/>
      <c r="D39" s="280"/>
      <c r="E39" s="280"/>
      <c r="F39" s="280"/>
      <c r="G39" s="280"/>
      <c r="H39" s="280"/>
    </row>
    <row r="40" spans="1:16" ht="14.1" customHeight="1" x14ac:dyDescent="0.25">
      <c r="A40" s="312" t="s">
        <v>112</v>
      </c>
      <c r="B40" s="305" t="s">
        <v>344</v>
      </c>
      <c r="C40" s="305"/>
      <c r="D40" s="305"/>
      <c r="E40" s="305"/>
      <c r="F40" s="305"/>
      <c r="G40" s="305"/>
      <c r="H40" s="306"/>
    </row>
    <row r="41" spans="1:16" ht="17.25" x14ac:dyDescent="0.25">
      <c r="A41" s="314"/>
      <c r="B41" s="218">
        <v>2018</v>
      </c>
      <c r="C41" s="218">
        <v>2019</v>
      </c>
      <c r="D41" s="218">
        <v>2020</v>
      </c>
      <c r="E41" s="218">
        <v>2021</v>
      </c>
      <c r="F41" s="262">
        <v>2022</v>
      </c>
      <c r="G41" s="218" t="s">
        <v>396</v>
      </c>
      <c r="H41" s="219" t="s">
        <v>397</v>
      </c>
    </row>
    <row r="42" spans="1:16" x14ac:dyDescent="0.25">
      <c r="A42" s="76" t="s">
        <v>92</v>
      </c>
      <c r="B42" s="180">
        <v>199449.36620397322</v>
      </c>
      <c r="C42" s="180">
        <v>197923.9319840793</v>
      </c>
      <c r="D42" s="180">
        <v>222655.36097797588</v>
      </c>
      <c r="E42" s="180">
        <v>188745.98338101464</v>
      </c>
      <c r="F42" s="180">
        <v>227055.40791837891</v>
      </c>
      <c r="G42" s="65">
        <v>252478.51921897597</v>
      </c>
      <c r="H42" s="73">
        <v>309451.91149010148</v>
      </c>
    </row>
    <row r="43" spans="1:16" x14ac:dyDescent="0.25">
      <c r="A43" s="66" t="s">
        <v>99</v>
      </c>
      <c r="B43" s="170">
        <v>85770.495931328565</v>
      </c>
      <c r="C43" s="170">
        <v>103475.74738454407</v>
      </c>
      <c r="D43" s="170">
        <v>127755.08892535734</v>
      </c>
      <c r="E43" s="170">
        <v>132679.43043543358</v>
      </c>
      <c r="F43" s="170">
        <v>144560.34391117402</v>
      </c>
      <c r="G43" s="170">
        <v>166863.85406142726</v>
      </c>
      <c r="H43" s="185">
        <v>198888.64587755673</v>
      </c>
    </row>
    <row r="44" spans="1:16" x14ac:dyDescent="0.25">
      <c r="A44" s="77" t="s">
        <v>111</v>
      </c>
      <c r="B44" s="78">
        <v>285219.86213530181</v>
      </c>
      <c r="C44" s="78">
        <v>301399.67936862336</v>
      </c>
      <c r="D44" s="78">
        <v>350410.44990333321</v>
      </c>
      <c r="E44" s="78">
        <v>321425.41381644818</v>
      </c>
      <c r="F44" s="78">
        <v>371615.75182955293</v>
      </c>
      <c r="G44" s="78">
        <v>419342.3732804032</v>
      </c>
      <c r="H44" s="187">
        <v>508340.55736765824</v>
      </c>
      <c r="J44" s="293"/>
      <c r="K44" s="293"/>
      <c r="L44" s="293"/>
      <c r="M44" s="293"/>
      <c r="N44" s="293"/>
      <c r="O44" s="293"/>
      <c r="P44" s="293"/>
    </row>
    <row r="45" spans="1:16" x14ac:dyDescent="0.25">
      <c r="A45" s="71"/>
      <c r="B45" s="280"/>
      <c r="C45" s="280"/>
      <c r="D45" s="280"/>
      <c r="E45" s="280"/>
      <c r="F45" s="280"/>
      <c r="G45" s="280"/>
      <c r="H45" s="280"/>
    </row>
    <row r="46" spans="1:16" x14ac:dyDescent="0.25">
      <c r="A46" s="183" t="s">
        <v>81</v>
      </c>
      <c r="B46" s="184"/>
      <c r="C46" s="67"/>
      <c r="D46" s="67"/>
      <c r="E46" s="67"/>
      <c r="F46" s="175"/>
      <c r="G46" s="175"/>
      <c r="H46" s="72"/>
    </row>
    <row r="47" spans="1:16" x14ac:dyDescent="0.25">
      <c r="A47" s="186" t="s">
        <v>337</v>
      </c>
      <c r="B47" s="170"/>
      <c r="C47" s="169"/>
      <c r="D47" s="169"/>
      <c r="E47" s="169"/>
      <c r="F47" s="169"/>
      <c r="G47" s="169"/>
      <c r="H47" s="179"/>
    </row>
    <row r="48" spans="1:16" ht="22.5" customHeight="1" x14ac:dyDescent="0.25">
      <c r="A48" s="336" t="s">
        <v>392</v>
      </c>
      <c r="B48" s="337"/>
      <c r="C48" s="337"/>
      <c r="D48" s="337"/>
      <c r="E48" s="337"/>
      <c r="F48" s="337"/>
      <c r="G48" s="337"/>
      <c r="H48" s="338"/>
    </row>
    <row r="49" spans="1:9" x14ac:dyDescent="0.25">
      <c r="A49" s="86" t="s">
        <v>427</v>
      </c>
      <c r="B49" s="169"/>
      <c r="C49" s="169"/>
      <c r="D49" s="169"/>
      <c r="E49" s="169"/>
      <c r="F49" s="169"/>
      <c r="G49" s="169"/>
      <c r="H49" s="179"/>
    </row>
    <row r="50" spans="1:9" x14ac:dyDescent="0.25">
      <c r="A50" s="86" t="s">
        <v>428</v>
      </c>
      <c r="B50" s="169"/>
      <c r="C50" s="169"/>
      <c r="D50" s="169"/>
      <c r="E50" s="169"/>
      <c r="F50" s="169"/>
      <c r="G50" s="169"/>
      <c r="H50" s="179"/>
    </row>
    <row r="51" spans="1:9" x14ac:dyDescent="0.25">
      <c r="A51" s="171" t="s">
        <v>429</v>
      </c>
      <c r="B51" s="172"/>
      <c r="C51" s="178"/>
      <c r="D51" s="178"/>
      <c r="E51" s="178"/>
      <c r="F51" s="178"/>
      <c r="G51" s="178"/>
      <c r="H51" s="177"/>
    </row>
    <row r="54" spans="1:9" x14ac:dyDescent="0.25">
      <c r="A54" s="92"/>
    </row>
    <row r="56" spans="1:9" x14ac:dyDescent="0.25">
      <c r="A56" s="89"/>
      <c r="B56" s="335"/>
      <c r="C56" s="335"/>
      <c r="D56" s="335"/>
      <c r="E56" s="335"/>
      <c r="F56" s="335"/>
      <c r="G56" s="335"/>
      <c r="H56" s="335"/>
      <c r="I56" s="335"/>
    </row>
    <row r="57" spans="1:9" x14ac:dyDescent="0.25">
      <c r="A57" s="89"/>
      <c r="B57" s="201"/>
      <c r="C57" s="199"/>
      <c r="D57" s="201"/>
      <c r="E57" s="199"/>
      <c r="F57" s="201"/>
      <c r="G57" s="201"/>
      <c r="H57" s="201"/>
      <c r="I57" s="199"/>
    </row>
    <row r="58" spans="1:9" x14ac:dyDescent="0.25">
      <c r="A58" s="89"/>
      <c r="B58" s="202"/>
      <c r="C58" s="200"/>
      <c r="D58" s="202"/>
      <c r="E58" s="200"/>
      <c r="F58" s="202"/>
      <c r="G58" s="202"/>
      <c r="H58" s="202"/>
      <c r="I58" s="200"/>
    </row>
    <row r="59" spans="1:9" x14ac:dyDescent="0.25">
      <c r="A59" s="89"/>
      <c r="B59" s="202"/>
      <c r="C59" s="200"/>
      <c r="D59" s="202"/>
      <c r="E59" s="200"/>
      <c r="F59" s="202"/>
      <c r="G59" s="202"/>
      <c r="H59" s="202"/>
      <c r="I59" s="200"/>
    </row>
    <row r="60" spans="1:9" x14ac:dyDescent="0.25">
      <c r="A60" s="89"/>
      <c r="B60" s="202"/>
      <c r="C60" s="200"/>
      <c r="D60" s="202"/>
      <c r="E60" s="200"/>
      <c r="F60" s="202"/>
      <c r="G60" s="202"/>
      <c r="H60" s="202"/>
      <c r="I60" s="200"/>
    </row>
  </sheetData>
  <mergeCells count="20">
    <mergeCell ref="A1:H2"/>
    <mergeCell ref="A34:A35"/>
    <mergeCell ref="B34:H34"/>
    <mergeCell ref="B40:H40"/>
    <mergeCell ref="A48:H48"/>
    <mergeCell ref="A3:H4"/>
    <mergeCell ref="A28:A29"/>
    <mergeCell ref="B16:H16"/>
    <mergeCell ref="B22:H22"/>
    <mergeCell ref="B28:H28"/>
    <mergeCell ref="B10:H10"/>
    <mergeCell ref="A5:F5"/>
    <mergeCell ref="A10:A11"/>
    <mergeCell ref="A16:A17"/>
    <mergeCell ref="A22:A23"/>
    <mergeCell ref="A9:D9"/>
    <mergeCell ref="B56:C56"/>
    <mergeCell ref="D56:E56"/>
    <mergeCell ref="F56:I56"/>
    <mergeCell ref="A40:A41"/>
  </mergeCells>
  <conditionalFormatting sqref="C58:C60 E58:E60 I58:I60">
    <cfRule type="dataBar" priority="307">
      <dataBar>
        <cfvo type="min"/>
        <cfvo type="max"/>
        <color rgb="FF638EC6"/>
      </dataBar>
      <extLst>
        <ext xmlns:x14="http://schemas.microsoft.com/office/spreadsheetml/2009/9/main" uri="{B025F937-C7B1-47D3-B67F-A62EFF666E3E}">
          <x14:id>{89A65845-6D6F-4D16-9BDC-FF7CA1BF7525}</x14:id>
        </ext>
      </extLst>
    </cfRule>
  </conditionalFormatting>
  <conditionalFormatting sqref="C58:C60">
    <cfRule type="dataBar" priority="90">
      <dataBar>
        <cfvo type="min"/>
        <cfvo type="max"/>
        <color rgb="FF638EC6"/>
      </dataBar>
      <extLst>
        <ext xmlns:x14="http://schemas.microsoft.com/office/spreadsheetml/2009/9/main" uri="{B025F937-C7B1-47D3-B67F-A62EFF666E3E}">
          <x14:id>{DDBD4929-AA3F-4266-9CC7-9099C3D31376}</x14:id>
        </ext>
      </extLst>
    </cfRule>
    <cfRule type="dataBar" priority="95">
      <dataBar>
        <cfvo type="min"/>
        <cfvo type="max"/>
        <color rgb="FF638EC6"/>
      </dataBar>
      <extLst>
        <ext xmlns:x14="http://schemas.microsoft.com/office/spreadsheetml/2009/9/main" uri="{B025F937-C7B1-47D3-B67F-A62EFF666E3E}">
          <x14:id>{51F460C4-6E0F-4548-B80E-6B759E513222}</x14:id>
        </ext>
      </extLst>
    </cfRule>
    <cfRule type="dataBar" priority="118">
      <dataBar>
        <cfvo type="min"/>
        <cfvo type="max"/>
        <color rgb="FF638EC6"/>
      </dataBar>
      <extLst>
        <ext xmlns:x14="http://schemas.microsoft.com/office/spreadsheetml/2009/9/main" uri="{B025F937-C7B1-47D3-B67F-A62EFF666E3E}">
          <x14:id>{197C3DE9-3017-4006-BED3-41A8C4955B24}</x14:id>
        </ext>
      </extLst>
    </cfRule>
    <cfRule type="dataBar" priority="119">
      <dataBar>
        <cfvo type="min"/>
        <cfvo type="max"/>
        <color rgb="FF638EC6"/>
      </dataBar>
      <extLst>
        <ext xmlns:x14="http://schemas.microsoft.com/office/spreadsheetml/2009/9/main" uri="{B025F937-C7B1-47D3-B67F-A62EFF666E3E}">
          <x14:id>{042A80E7-91BD-4F41-A7E0-B37D3A5DAB9C}</x14:id>
        </ext>
      </extLst>
    </cfRule>
    <cfRule type="dataBar" priority="120">
      <dataBar>
        <cfvo type="min"/>
        <cfvo type="max"/>
        <color rgb="FF638EC6"/>
      </dataBar>
      <extLst>
        <ext xmlns:x14="http://schemas.microsoft.com/office/spreadsheetml/2009/9/main" uri="{B025F937-C7B1-47D3-B67F-A62EFF666E3E}">
          <x14:id>{FE368BD6-D91A-4912-AAA2-2B61DF326CA3}</x14:id>
        </ext>
      </extLst>
    </cfRule>
    <cfRule type="dataBar" priority="121">
      <dataBar>
        <cfvo type="min"/>
        <cfvo type="max"/>
        <color rgb="FF638EC6"/>
      </dataBar>
      <extLst>
        <ext xmlns:x14="http://schemas.microsoft.com/office/spreadsheetml/2009/9/main" uri="{B025F937-C7B1-47D3-B67F-A62EFF666E3E}">
          <x14:id>{B1C60F89-38B8-4D1B-9DFE-69748B325100}</x14:id>
        </ext>
      </extLst>
    </cfRule>
    <cfRule type="dataBar" priority="125">
      <dataBar>
        <cfvo type="min"/>
        <cfvo type="max"/>
        <color theme="3" tint="0.39997558519241921"/>
      </dataBar>
      <extLst>
        <ext xmlns:x14="http://schemas.microsoft.com/office/spreadsheetml/2009/9/main" uri="{B025F937-C7B1-47D3-B67F-A62EFF666E3E}">
          <x14:id>{C9D8A609-EEFD-48E0-B03D-40876C886C60}</x14:id>
        </ext>
      </extLst>
    </cfRule>
  </conditionalFormatting>
  <conditionalFormatting sqref="E58:E60">
    <cfRule type="dataBar" priority="83">
      <dataBar>
        <cfvo type="min"/>
        <cfvo type="max"/>
        <color rgb="FF638EC6"/>
      </dataBar>
      <extLst>
        <ext xmlns:x14="http://schemas.microsoft.com/office/spreadsheetml/2009/9/main" uri="{B025F937-C7B1-47D3-B67F-A62EFF666E3E}">
          <x14:id>{2D250C7B-796E-415B-881A-7772AED485F2}</x14:id>
        </ext>
      </extLst>
    </cfRule>
    <cfRule type="dataBar" priority="84">
      <dataBar>
        <cfvo type="min"/>
        <cfvo type="max"/>
        <color rgb="FF638EC6"/>
      </dataBar>
      <extLst>
        <ext xmlns:x14="http://schemas.microsoft.com/office/spreadsheetml/2009/9/main" uri="{B025F937-C7B1-47D3-B67F-A62EFF666E3E}">
          <x14:id>{079BC4E3-1131-4090-9A9A-E2E0587F9E32}</x14:id>
        </ext>
      </extLst>
    </cfRule>
    <cfRule type="dataBar" priority="85">
      <dataBar>
        <cfvo type="min"/>
        <cfvo type="max"/>
        <color rgb="FF638EC6"/>
      </dataBar>
      <extLst>
        <ext xmlns:x14="http://schemas.microsoft.com/office/spreadsheetml/2009/9/main" uri="{B025F937-C7B1-47D3-B67F-A62EFF666E3E}">
          <x14:id>{5146B3AE-630F-4A67-84EA-3E451508E186}</x14:id>
        </ext>
      </extLst>
    </cfRule>
    <cfRule type="dataBar" priority="86">
      <dataBar>
        <cfvo type="min"/>
        <cfvo type="max"/>
        <color rgb="FF638EC6"/>
      </dataBar>
      <extLst>
        <ext xmlns:x14="http://schemas.microsoft.com/office/spreadsheetml/2009/9/main" uri="{B025F937-C7B1-47D3-B67F-A62EFF666E3E}">
          <x14:id>{E2F377FC-C9D6-48EF-B9F7-F211D99C9725}</x14:id>
        </ext>
      </extLst>
    </cfRule>
    <cfRule type="dataBar" priority="87">
      <dataBar>
        <cfvo type="min"/>
        <cfvo type="max"/>
        <color rgb="FF638EC6"/>
      </dataBar>
      <extLst>
        <ext xmlns:x14="http://schemas.microsoft.com/office/spreadsheetml/2009/9/main" uri="{B025F937-C7B1-47D3-B67F-A62EFF666E3E}">
          <x14:id>{1DB7590F-69C8-4B2F-B8C0-5A10A36916A9}</x14:id>
        </ext>
      </extLst>
    </cfRule>
    <cfRule type="dataBar" priority="88">
      <dataBar>
        <cfvo type="min"/>
        <cfvo type="max"/>
        <color rgb="FF638EC6"/>
      </dataBar>
      <extLst>
        <ext xmlns:x14="http://schemas.microsoft.com/office/spreadsheetml/2009/9/main" uri="{B025F937-C7B1-47D3-B67F-A62EFF666E3E}">
          <x14:id>{C85EA8B5-EE08-43C5-8BE8-057F4DA5FC21}</x14:id>
        </ext>
      </extLst>
    </cfRule>
    <cfRule type="dataBar" priority="89">
      <dataBar>
        <cfvo type="min"/>
        <cfvo type="max"/>
        <color theme="3" tint="0.39997558519241921"/>
      </dataBar>
      <extLst>
        <ext xmlns:x14="http://schemas.microsoft.com/office/spreadsheetml/2009/9/main" uri="{B025F937-C7B1-47D3-B67F-A62EFF666E3E}">
          <x14:id>{3AFDBBC9-83D2-4EA5-B75C-7822B3FE2676}</x14:id>
        </ext>
      </extLst>
    </cfRule>
  </conditionalFormatting>
  <conditionalFormatting sqref="I58:I60">
    <cfRule type="dataBar" priority="76">
      <dataBar>
        <cfvo type="min"/>
        <cfvo type="max"/>
        <color rgb="FF638EC6"/>
      </dataBar>
      <extLst>
        <ext xmlns:x14="http://schemas.microsoft.com/office/spreadsheetml/2009/9/main" uri="{B025F937-C7B1-47D3-B67F-A62EFF666E3E}">
          <x14:id>{859B4710-DF43-4FF7-A72E-327D7B96F58D}</x14:id>
        </ext>
      </extLst>
    </cfRule>
    <cfRule type="dataBar" priority="77">
      <dataBar>
        <cfvo type="min"/>
        <cfvo type="max"/>
        <color rgb="FF638EC6"/>
      </dataBar>
      <extLst>
        <ext xmlns:x14="http://schemas.microsoft.com/office/spreadsheetml/2009/9/main" uri="{B025F937-C7B1-47D3-B67F-A62EFF666E3E}">
          <x14:id>{B9803F52-1A0A-493D-B481-9F385E464978}</x14:id>
        </ext>
      </extLst>
    </cfRule>
    <cfRule type="dataBar" priority="78">
      <dataBar>
        <cfvo type="min"/>
        <cfvo type="max"/>
        <color rgb="FF638EC6"/>
      </dataBar>
      <extLst>
        <ext xmlns:x14="http://schemas.microsoft.com/office/spreadsheetml/2009/9/main" uri="{B025F937-C7B1-47D3-B67F-A62EFF666E3E}">
          <x14:id>{C707C9EF-B617-465B-9B88-8E2C7E2BAA00}</x14:id>
        </ext>
      </extLst>
    </cfRule>
    <cfRule type="dataBar" priority="79">
      <dataBar>
        <cfvo type="min"/>
        <cfvo type="max"/>
        <color rgb="FF638EC6"/>
      </dataBar>
      <extLst>
        <ext xmlns:x14="http://schemas.microsoft.com/office/spreadsheetml/2009/9/main" uri="{B025F937-C7B1-47D3-B67F-A62EFF666E3E}">
          <x14:id>{6B5B1D65-0F47-4D9B-B33B-4A4D921B9D08}</x14:id>
        </ext>
      </extLst>
    </cfRule>
    <cfRule type="dataBar" priority="80">
      <dataBar>
        <cfvo type="min"/>
        <cfvo type="max"/>
        <color rgb="FF638EC6"/>
      </dataBar>
      <extLst>
        <ext xmlns:x14="http://schemas.microsoft.com/office/spreadsheetml/2009/9/main" uri="{B025F937-C7B1-47D3-B67F-A62EFF666E3E}">
          <x14:id>{D98E483C-445D-4CD5-AF58-58C2F3B974D2}</x14:id>
        </ext>
      </extLst>
    </cfRule>
    <cfRule type="dataBar" priority="81">
      <dataBar>
        <cfvo type="min"/>
        <cfvo type="max"/>
        <color rgb="FF638EC6"/>
      </dataBar>
      <extLst>
        <ext xmlns:x14="http://schemas.microsoft.com/office/spreadsheetml/2009/9/main" uri="{B025F937-C7B1-47D3-B67F-A62EFF666E3E}">
          <x14:id>{03BF42AC-8C22-4215-99D8-49D9FA180F57}</x14:id>
        </ext>
      </extLst>
    </cfRule>
    <cfRule type="dataBar" priority="82">
      <dataBar>
        <cfvo type="min"/>
        <cfvo type="max"/>
        <color theme="3" tint="0.39997558519241921"/>
      </dataBar>
      <extLst>
        <ext xmlns:x14="http://schemas.microsoft.com/office/spreadsheetml/2009/9/main" uri="{B025F937-C7B1-47D3-B67F-A62EFF666E3E}">
          <x14:id>{4394304C-90BA-470B-9125-66B38A6453B9}</x14:id>
        </ext>
      </extLst>
    </cfRule>
  </conditionalFormatting>
  <conditionalFormatting sqref="J14:P14 J20:P20 J26:P26 J32:P32 J38:P38 J44:P44">
    <cfRule type="cellIs" dxfId="29" priority="1" operator="notEqual">
      <formula>0</formula>
    </cfRule>
  </conditionalFormatting>
  <hyperlinks>
    <hyperlink ref="J3" location="Índice!A1" display="Índice" xr:uid="{0489075E-0E24-42B7-8494-15088668AD2B}"/>
  </hyperlinks>
  <pageMargins left="0.7" right="0.7" top="0.75" bottom="0.75" header="0.3" footer="0.3"/>
  <pageSetup orientation="portrait" horizontalDpi="4294967294" verticalDpi="4294967294"/>
  <drawing r:id="rId1"/>
  <extLst>
    <ext xmlns:x14="http://schemas.microsoft.com/office/spreadsheetml/2009/9/main" uri="{78C0D931-6437-407d-A8EE-F0AAD7539E65}">
      <x14:conditionalFormattings>
        <x14:conditionalFormatting xmlns:xm="http://schemas.microsoft.com/office/excel/2006/main">
          <x14:cfRule type="dataBar" id="{89A65845-6D6F-4D16-9BDC-FF7CA1BF7525}">
            <x14:dataBar minLength="0" maxLength="100" negativeBarColorSameAsPositive="1" axisPosition="none">
              <x14:cfvo type="min"/>
              <x14:cfvo type="max"/>
            </x14:dataBar>
          </x14:cfRule>
          <xm:sqref>C58:C60 E58:E60 I58:I60</xm:sqref>
        </x14:conditionalFormatting>
        <x14:conditionalFormatting xmlns:xm="http://schemas.microsoft.com/office/excel/2006/main">
          <x14:cfRule type="dataBar" id="{DDBD4929-AA3F-4266-9CC7-9099C3D31376}">
            <x14:dataBar minLength="0" maxLength="100" negativeBarColorSameAsPositive="1" axisPosition="none">
              <x14:cfvo type="min"/>
              <x14:cfvo type="max"/>
            </x14:dataBar>
          </x14:cfRule>
          <x14:cfRule type="dataBar" id="{51F460C4-6E0F-4548-B80E-6B759E513222}">
            <x14:dataBar minLength="0" maxLength="100" negativeBarColorSameAsPositive="1" axisPosition="none">
              <x14:cfvo type="min"/>
              <x14:cfvo type="max"/>
            </x14:dataBar>
          </x14:cfRule>
          <x14:cfRule type="dataBar" id="{197C3DE9-3017-4006-BED3-41A8C4955B24}">
            <x14:dataBar minLength="0" maxLength="100" negativeBarColorSameAsPositive="1" axisPosition="none">
              <x14:cfvo type="min"/>
              <x14:cfvo type="max"/>
            </x14:dataBar>
          </x14:cfRule>
          <x14:cfRule type="dataBar" id="{042A80E7-91BD-4F41-A7E0-B37D3A5DAB9C}">
            <x14:dataBar minLength="0" maxLength="100" negativeBarColorSameAsPositive="1" axisPosition="none">
              <x14:cfvo type="min"/>
              <x14:cfvo type="max"/>
            </x14:dataBar>
          </x14:cfRule>
          <x14:cfRule type="dataBar" id="{FE368BD6-D91A-4912-AAA2-2B61DF326CA3}">
            <x14:dataBar minLength="0" maxLength="100" negativeBarColorSameAsPositive="1" axisPosition="none">
              <x14:cfvo type="min"/>
              <x14:cfvo type="max"/>
            </x14:dataBar>
          </x14:cfRule>
          <x14:cfRule type="dataBar" id="{B1C60F89-38B8-4D1B-9DFE-69748B325100}">
            <x14:dataBar minLength="0" maxLength="100" negativeBarColorSameAsPositive="1" axisPosition="none">
              <x14:cfvo type="min"/>
              <x14:cfvo type="max"/>
            </x14:dataBar>
          </x14:cfRule>
          <x14:cfRule type="dataBar" id="{C9D8A609-EEFD-48E0-B03D-40876C886C60}">
            <x14:dataBar minLength="0" maxLength="100" negativeBarColorSameAsPositive="1" axisPosition="none">
              <x14:cfvo type="min"/>
              <x14:cfvo type="max"/>
            </x14:dataBar>
          </x14:cfRule>
          <xm:sqref>C58:C60</xm:sqref>
        </x14:conditionalFormatting>
        <x14:conditionalFormatting xmlns:xm="http://schemas.microsoft.com/office/excel/2006/main">
          <x14:cfRule type="dataBar" id="{2D250C7B-796E-415B-881A-7772AED485F2}">
            <x14:dataBar minLength="0" maxLength="100" negativeBarColorSameAsPositive="1" axisPosition="none">
              <x14:cfvo type="min"/>
              <x14:cfvo type="max"/>
            </x14:dataBar>
          </x14:cfRule>
          <x14:cfRule type="dataBar" id="{079BC4E3-1131-4090-9A9A-E2E0587F9E32}">
            <x14:dataBar minLength="0" maxLength="100" negativeBarColorSameAsPositive="1" axisPosition="none">
              <x14:cfvo type="min"/>
              <x14:cfvo type="max"/>
            </x14:dataBar>
          </x14:cfRule>
          <x14:cfRule type="dataBar" id="{5146B3AE-630F-4A67-84EA-3E451508E186}">
            <x14:dataBar minLength="0" maxLength="100" negativeBarColorSameAsPositive="1" axisPosition="none">
              <x14:cfvo type="min"/>
              <x14:cfvo type="max"/>
            </x14:dataBar>
          </x14:cfRule>
          <x14:cfRule type="dataBar" id="{E2F377FC-C9D6-48EF-B9F7-F211D99C9725}">
            <x14:dataBar minLength="0" maxLength="100" negativeBarColorSameAsPositive="1" axisPosition="none">
              <x14:cfvo type="min"/>
              <x14:cfvo type="max"/>
            </x14:dataBar>
          </x14:cfRule>
          <x14:cfRule type="dataBar" id="{1DB7590F-69C8-4B2F-B8C0-5A10A36916A9}">
            <x14:dataBar minLength="0" maxLength="100" negativeBarColorSameAsPositive="1" axisPosition="none">
              <x14:cfvo type="min"/>
              <x14:cfvo type="max"/>
            </x14:dataBar>
          </x14:cfRule>
          <x14:cfRule type="dataBar" id="{C85EA8B5-EE08-43C5-8BE8-057F4DA5FC21}">
            <x14:dataBar minLength="0" maxLength="100" negativeBarColorSameAsPositive="1" axisPosition="none">
              <x14:cfvo type="min"/>
              <x14:cfvo type="max"/>
            </x14:dataBar>
          </x14:cfRule>
          <x14:cfRule type="dataBar" id="{3AFDBBC9-83D2-4EA5-B75C-7822B3FE2676}">
            <x14:dataBar minLength="0" maxLength="100" negativeBarColorSameAsPositive="1" axisPosition="none">
              <x14:cfvo type="min"/>
              <x14:cfvo type="max"/>
            </x14:dataBar>
          </x14:cfRule>
          <xm:sqref>E58:E60</xm:sqref>
        </x14:conditionalFormatting>
        <x14:conditionalFormatting xmlns:xm="http://schemas.microsoft.com/office/excel/2006/main">
          <x14:cfRule type="dataBar" id="{859B4710-DF43-4FF7-A72E-327D7B96F58D}">
            <x14:dataBar minLength="0" maxLength="100" negativeBarColorSameAsPositive="1" axisPosition="none">
              <x14:cfvo type="min"/>
              <x14:cfvo type="max"/>
            </x14:dataBar>
          </x14:cfRule>
          <x14:cfRule type="dataBar" id="{B9803F52-1A0A-493D-B481-9F385E464978}">
            <x14:dataBar minLength="0" maxLength="100" negativeBarColorSameAsPositive="1" axisPosition="none">
              <x14:cfvo type="min"/>
              <x14:cfvo type="max"/>
            </x14:dataBar>
          </x14:cfRule>
          <x14:cfRule type="dataBar" id="{C707C9EF-B617-465B-9B88-8E2C7E2BAA00}">
            <x14:dataBar minLength="0" maxLength="100" negativeBarColorSameAsPositive="1" axisPosition="none">
              <x14:cfvo type="min"/>
              <x14:cfvo type="max"/>
            </x14:dataBar>
          </x14:cfRule>
          <x14:cfRule type="dataBar" id="{6B5B1D65-0F47-4D9B-B33B-4A4D921B9D08}">
            <x14:dataBar minLength="0" maxLength="100" negativeBarColorSameAsPositive="1" axisPosition="none">
              <x14:cfvo type="min"/>
              <x14:cfvo type="max"/>
            </x14:dataBar>
          </x14:cfRule>
          <x14:cfRule type="dataBar" id="{D98E483C-445D-4CD5-AF58-58C2F3B974D2}">
            <x14:dataBar minLength="0" maxLength="100" negativeBarColorSameAsPositive="1" axisPosition="none">
              <x14:cfvo type="min"/>
              <x14:cfvo type="max"/>
            </x14:dataBar>
          </x14:cfRule>
          <x14:cfRule type="dataBar" id="{03BF42AC-8C22-4215-99D8-49D9FA180F57}">
            <x14:dataBar minLength="0" maxLength="100" negativeBarColorSameAsPositive="1" axisPosition="none">
              <x14:cfvo type="min"/>
              <x14:cfvo type="max"/>
            </x14:dataBar>
          </x14:cfRule>
          <x14:cfRule type="dataBar" id="{4394304C-90BA-470B-9125-66B38A6453B9}">
            <x14:dataBar minLength="0" maxLength="100" negativeBarColorSameAsPositive="1" axisPosition="none">
              <x14:cfvo type="min"/>
              <x14:cfvo type="max"/>
            </x14:dataBar>
          </x14:cfRule>
          <xm:sqref>I58:I60</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3A77C-F393-4244-BEC7-E437918759C4}">
  <sheetPr codeName="Hoja26"/>
  <dimension ref="A1:S77"/>
  <sheetViews>
    <sheetView zoomScaleNormal="100" workbookViewId="0">
      <selection sqref="A1:H2"/>
    </sheetView>
  </sheetViews>
  <sheetFormatPr baseColWidth="10" defaultColWidth="11.42578125" defaultRowHeight="15" x14ac:dyDescent="0.25"/>
  <cols>
    <col min="1" max="1" width="28.28515625" style="1" customWidth="1"/>
    <col min="2" max="8" width="15.7109375" style="1" customWidth="1"/>
    <col min="9" max="9" width="9.7109375" style="1" customWidth="1"/>
    <col min="10" max="10" width="11.42578125" style="1"/>
    <col min="11" max="11" width="12.140625" style="1" bestFit="1" customWidth="1"/>
    <col min="12" max="16384" width="11.42578125" style="1"/>
  </cols>
  <sheetData>
    <row r="1" spans="1:19" ht="60" customHeight="1" x14ac:dyDescent="0.25">
      <c r="A1" s="299"/>
      <c r="B1" s="299"/>
      <c r="C1" s="299"/>
      <c r="D1" s="299"/>
      <c r="E1" s="299"/>
      <c r="F1" s="299"/>
      <c r="G1" s="299"/>
      <c r="H1" s="299"/>
      <c r="I1" s="64"/>
    </row>
    <row r="2" spans="1:19" ht="24" customHeight="1" x14ac:dyDescent="0.25">
      <c r="A2" s="299"/>
      <c r="B2" s="299"/>
      <c r="C2" s="299"/>
      <c r="D2" s="299"/>
      <c r="E2" s="299"/>
      <c r="F2" s="299"/>
      <c r="G2" s="299"/>
      <c r="H2" s="299"/>
    </row>
    <row r="3" spans="1:19" ht="13.5" customHeight="1" x14ac:dyDescent="0.25">
      <c r="A3" s="311" t="s">
        <v>291</v>
      </c>
      <c r="B3" s="311"/>
      <c r="C3" s="311"/>
      <c r="D3" s="311"/>
      <c r="E3" s="311"/>
      <c r="F3" s="311"/>
      <c r="G3" s="311"/>
      <c r="H3" s="311"/>
      <c r="I3" s="85"/>
      <c r="J3" s="234" t="s">
        <v>59</v>
      </c>
    </row>
    <row r="4" spans="1:19" ht="16.5" customHeight="1" x14ac:dyDescent="0.25">
      <c r="A4" s="311"/>
      <c r="B4" s="311"/>
      <c r="C4" s="311"/>
      <c r="D4" s="311"/>
      <c r="E4" s="311"/>
      <c r="F4" s="311"/>
      <c r="G4" s="311"/>
      <c r="H4" s="311"/>
      <c r="I4" s="85"/>
    </row>
    <row r="5" spans="1:19" x14ac:dyDescent="0.25">
      <c r="A5" s="211" t="s">
        <v>307</v>
      </c>
      <c r="B5" s="212"/>
      <c r="C5" s="211"/>
      <c r="D5" s="210"/>
      <c r="E5" s="210"/>
      <c r="F5" s="210"/>
      <c r="G5" s="210"/>
      <c r="H5" s="210"/>
      <c r="I5" s="174"/>
    </row>
    <row r="6" spans="1:19" x14ac:dyDescent="0.25">
      <c r="A6" s="213" t="s">
        <v>372</v>
      </c>
      <c r="B6" s="210"/>
      <c r="C6" s="210"/>
      <c r="D6" s="210"/>
      <c r="E6" s="210"/>
      <c r="F6" s="210"/>
      <c r="G6" s="210"/>
      <c r="H6" s="210"/>
      <c r="I6" s="174"/>
    </row>
    <row r="7" spans="1:19" x14ac:dyDescent="0.25">
      <c r="A7" s="213" t="s">
        <v>60</v>
      </c>
      <c r="B7" s="210"/>
      <c r="C7" s="210"/>
      <c r="D7" s="210"/>
      <c r="E7" s="210"/>
      <c r="F7" s="210"/>
      <c r="G7" s="210"/>
      <c r="H7" s="210"/>
      <c r="I7" s="174"/>
    </row>
    <row r="8" spans="1:19" x14ac:dyDescent="0.25">
      <c r="A8" s="214" t="s">
        <v>430</v>
      </c>
      <c r="B8" s="210"/>
      <c r="C8" s="210"/>
      <c r="D8" s="210"/>
      <c r="E8" s="210"/>
      <c r="F8" s="210"/>
      <c r="G8" s="210"/>
      <c r="H8" s="210"/>
      <c r="I8" s="174"/>
    </row>
    <row r="9" spans="1:19" x14ac:dyDescent="0.25">
      <c r="A9" s="315"/>
      <c r="B9" s="315"/>
      <c r="C9" s="315"/>
      <c r="D9" s="315"/>
    </row>
    <row r="10" spans="1:19" ht="14.1" customHeight="1" x14ac:dyDescent="0.25">
      <c r="A10" s="312" t="s">
        <v>89</v>
      </c>
      <c r="B10" s="305" t="s">
        <v>75</v>
      </c>
      <c r="C10" s="305"/>
      <c r="D10" s="305"/>
      <c r="E10" s="305"/>
      <c r="F10" s="305"/>
      <c r="G10" s="305"/>
      <c r="H10" s="306"/>
      <c r="I10" s="193"/>
    </row>
    <row r="11" spans="1:19" ht="17.25" x14ac:dyDescent="0.25">
      <c r="A11" s="314"/>
      <c r="B11" s="218">
        <v>2018</v>
      </c>
      <c r="C11" s="218">
        <v>2019</v>
      </c>
      <c r="D11" s="218">
        <v>2020</v>
      </c>
      <c r="E11" s="218">
        <v>2021</v>
      </c>
      <c r="F11" s="218">
        <v>2022</v>
      </c>
      <c r="G11" s="218" t="s">
        <v>396</v>
      </c>
      <c r="H11" s="219" t="s">
        <v>397</v>
      </c>
      <c r="I11" s="193"/>
    </row>
    <row r="12" spans="1:19" x14ac:dyDescent="0.25">
      <c r="A12" s="76" t="s">
        <v>96</v>
      </c>
      <c r="B12" s="180">
        <v>1040872.2868168452</v>
      </c>
      <c r="C12" s="180">
        <v>1095141.5599859129</v>
      </c>
      <c r="D12" s="180">
        <v>1544999.0030475212</v>
      </c>
      <c r="E12" s="180">
        <v>1115141.5991454825</v>
      </c>
      <c r="F12" s="65">
        <v>1562817.2726737326</v>
      </c>
      <c r="G12" s="65">
        <v>1750992.3887406359</v>
      </c>
      <c r="H12" s="73">
        <v>1769578.2764012017</v>
      </c>
      <c r="I12" s="170"/>
    </row>
    <row r="13" spans="1:19" x14ac:dyDescent="0.25">
      <c r="A13" s="66" t="s">
        <v>97</v>
      </c>
      <c r="B13" s="170">
        <v>609457.91453016282</v>
      </c>
      <c r="C13" s="170">
        <v>604857.19860733941</v>
      </c>
      <c r="D13" s="170">
        <v>722138.09652598947</v>
      </c>
      <c r="E13" s="170">
        <v>664870.00973814132</v>
      </c>
      <c r="F13" s="170">
        <v>963208.00350795151</v>
      </c>
      <c r="G13" s="170">
        <v>917646.02793018788</v>
      </c>
      <c r="H13" s="185">
        <v>896549.03676687158</v>
      </c>
      <c r="I13" s="170"/>
      <c r="J13" s="230"/>
    </row>
    <row r="14" spans="1:19" x14ac:dyDescent="0.25">
      <c r="A14" s="264" t="s">
        <v>32</v>
      </c>
      <c r="B14" s="265">
        <v>431414.37228668237</v>
      </c>
      <c r="C14" s="265">
        <v>490284.36137857346</v>
      </c>
      <c r="D14" s="265">
        <v>822860.90652153175</v>
      </c>
      <c r="E14" s="265">
        <v>450271.58940734121</v>
      </c>
      <c r="F14" s="265">
        <v>599609.26916578109</v>
      </c>
      <c r="G14" s="265">
        <v>833346.36081044807</v>
      </c>
      <c r="H14" s="267">
        <v>873029.23963433015</v>
      </c>
      <c r="I14" s="194"/>
      <c r="J14" s="231"/>
      <c r="K14" s="231"/>
      <c r="L14" s="293"/>
      <c r="M14" s="293"/>
      <c r="N14" s="293"/>
      <c r="O14" s="293"/>
      <c r="P14" s="293"/>
      <c r="Q14" s="293"/>
      <c r="R14" s="293"/>
      <c r="S14" s="293"/>
    </row>
    <row r="15" spans="1:19" x14ac:dyDescent="0.25">
      <c r="A15" s="66" t="s">
        <v>363</v>
      </c>
      <c r="B15" s="170">
        <v>133631.36713806269</v>
      </c>
      <c r="C15" s="170">
        <v>117270.33333458778</v>
      </c>
      <c r="D15" s="170">
        <v>141666.72762944287</v>
      </c>
      <c r="E15" s="170">
        <v>116953.37014708699</v>
      </c>
      <c r="F15" s="170">
        <v>137220.0764644928</v>
      </c>
      <c r="G15" s="170">
        <v>152927.23939279479</v>
      </c>
      <c r="H15" s="185">
        <v>189257.52377739275</v>
      </c>
      <c r="I15" s="170"/>
      <c r="J15" s="230"/>
    </row>
    <row r="16" spans="1:19" x14ac:dyDescent="0.25">
      <c r="A16" s="77" t="s">
        <v>98</v>
      </c>
      <c r="B16" s="78">
        <v>297783.00514861965</v>
      </c>
      <c r="C16" s="78">
        <v>373014.02804398572</v>
      </c>
      <c r="D16" s="78">
        <v>681194.17889208882</v>
      </c>
      <c r="E16" s="78">
        <v>333318.21926025423</v>
      </c>
      <c r="F16" s="78">
        <v>462389.19270128827</v>
      </c>
      <c r="G16" s="78">
        <v>680419.12141765328</v>
      </c>
      <c r="H16" s="187">
        <v>683771.71585693746</v>
      </c>
      <c r="I16" s="71"/>
      <c r="J16" s="293"/>
      <c r="K16" s="293"/>
      <c r="L16" s="293"/>
      <c r="M16" s="293"/>
      <c r="N16" s="293"/>
      <c r="O16" s="293"/>
      <c r="P16" s="293"/>
    </row>
    <row r="17" spans="1:16" ht="12" customHeight="1" x14ac:dyDescent="0.25">
      <c r="A17" s="92"/>
      <c r="B17" s="71"/>
      <c r="C17" s="71"/>
      <c r="D17" s="71"/>
      <c r="F17" s="90"/>
      <c r="G17" s="90"/>
      <c r="H17" s="90"/>
      <c r="I17" s="90"/>
    </row>
    <row r="18" spans="1:16" ht="14.1" customHeight="1" x14ac:dyDescent="0.25">
      <c r="A18" s="312" t="s">
        <v>89</v>
      </c>
      <c r="B18" s="305" t="s">
        <v>78</v>
      </c>
      <c r="C18" s="305"/>
      <c r="D18" s="305"/>
      <c r="E18" s="305"/>
      <c r="F18" s="305"/>
      <c r="G18" s="305"/>
      <c r="H18" s="306"/>
      <c r="I18" s="193"/>
    </row>
    <row r="19" spans="1:16" ht="17.25" x14ac:dyDescent="0.25">
      <c r="A19" s="314"/>
      <c r="B19" s="218">
        <v>2018</v>
      </c>
      <c r="C19" s="218">
        <v>2019</v>
      </c>
      <c r="D19" s="218">
        <v>2020</v>
      </c>
      <c r="E19" s="218">
        <v>2021</v>
      </c>
      <c r="F19" s="218">
        <v>2022</v>
      </c>
      <c r="G19" s="218" t="s">
        <v>396</v>
      </c>
      <c r="H19" s="219" t="s">
        <v>397</v>
      </c>
      <c r="I19" s="193"/>
    </row>
    <row r="20" spans="1:16" x14ac:dyDescent="0.25">
      <c r="A20" s="76" t="s">
        <v>96</v>
      </c>
      <c r="B20" s="180">
        <v>235455.70342301071</v>
      </c>
      <c r="C20" s="180">
        <v>356323.8888720175</v>
      </c>
      <c r="D20" s="180">
        <v>512838.23024889315</v>
      </c>
      <c r="E20" s="180">
        <v>340479.26661797427</v>
      </c>
      <c r="F20" s="65">
        <v>455596.16322810849</v>
      </c>
      <c r="G20" s="65">
        <v>351706.91856864083</v>
      </c>
      <c r="H20" s="73">
        <v>440417.7602285762</v>
      </c>
      <c r="I20" s="170"/>
      <c r="J20" s="230"/>
    </row>
    <row r="21" spans="1:16" x14ac:dyDescent="0.25">
      <c r="A21" s="66" t="s">
        <v>97</v>
      </c>
      <c r="B21" s="170">
        <v>154223.73370301409</v>
      </c>
      <c r="C21" s="170">
        <v>212146.54479793494</v>
      </c>
      <c r="D21" s="170">
        <v>259220.45748330123</v>
      </c>
      <c r="E21" s="170">
        <v>229416.75448282951</v>
      </c>
      <c r="F21" s="170">
        <v>224639.00757501955</v>
      </c>
      <c r="G21" s="170">
        <v>236050.92257717994</v>
      </c>
      <c r="H21" s="185">
        <v>271575.47207078501</v>
      </c>
      <c r="I21" s="170"/>
      <c r="J21" s="230"/>
    </row>
    <row r="22" spans="1:16" x14ac:dyDescent="0.25">
      <c r="A22" s="264" t="s">
        <v>32</v>
      </c>
      <c r="B22" s="265">
        <v>81231.969719996618</v>
      </c>
      <c r="C22" s="265">
        <v>144177.34407408256</v>
      </c>
      <c r="D22" s="265">
        <v>253617.77276559192</v>
      </c>
      <c r="E22" s="265">
        <v>111062.51213514476</v>
      </c>
      <c r="F22" s="265">
        <v>230957.15565308894</v>
      </c>
      <c r="G22" s="265">
        <v>115655.99599146089</v>
      </c>
      <c r="H22" s="267">
        <v>168842.28815779119</v>
      </c>
      <c r="I22" s="194"/>
      <c r="J22" s="231"/>
      <c r="K22" s="231"/>
      <c r="L22" s="293"/>
      <c r="M22" s="293"/>
      <c r="N22" s="293"/>
      <c r="O22" s="293"/>
      <c r="P22" s="293"/>
    </row>
    <row r="23" spans="1:16" x14ac:dyDescent="0.25">
      <c r="A23" s="66" t="s">
        <v>363</v>
      </c>
      <c r="B23" s="170">
        <v>21193.448984745417</v>
      </c>
      <c r="C23" s="170">
        <v>29045.984523227289</v>
      </c>
      <c r="D23" s="170">
        <v>37091.151426211676</v>
      </c>
      <c r="E23" s="170">
        <v>31285.375561191795</v>
      </c>
      <c r="F23" s="170">
        <v>34671.2242870884</v>
      </c>
      <c r="G23" s="170">
        <v>31458.549674467184</v>
      </c>
      <c r="H23" s="185">
        <v>42503.716521878654</v>
      </c>
      <c r="I23" s="170"/>
      <c r="J23" s="230"/>
    </row>
    <row r="24" spans="1:16" x14ac:dyDescent="0.25">
      <c r="A24" s="77" t="s">
        <v>98</v>
      </c>
      <c r="B24" s="78">
        <v>60038.520735251201</v>
      </c>
      <c r="C24" s="78">
        <v>115131.35955085527</v>
      </c>
      <c r="D24" s="78">
        <v>216526.62133938025</v>
      </c>
      <c r="E24" s="78">
        <v>79777.136573952972</v>
      </c>
      <c r="F24" s="78">
        <v>196285.93136600053</v>
      </c>
      <c r="G24" s="78">
        <v>84197.446316993708</v>
      </c>
      <c r="H24" s="187">
        <v>126338.57163591254</v>
      </c>
      <c r="I24" s="71"/>
      <c r="J24" s="293"/>
      <c r="K24" s="293"/>
      <c r="L24" s="293"/>
      <c r="M24" s="293"/>
      <c r="N24" s="293"/>
      <c r="O24" s="293"/>
      <c r="P24" s="293"/>
    </row>
    <row r="25" spans="1:16" x14ac:dyDescent="0.25">
      <c r="A25" s="71"/>
      <c r="B25" s="71"/>
      <c r="C25" s="71"/>
      <c r="D25" s="71"/>
      <c r="E25" s="71"/>
      <c r="F25" s="71"/>
      <c r="G25" s="71"/>
      <c r="H25" s="71"/>
      <c r="I25" s="71"/>
    </row>
    <row r="26" spans="1:16" ht="14.1" customHeight="1" x14ac:dyDescent="0.25">
      <c r="A26" s="312" t="s">
        <v>89</v>
      </c>
      <c r="B26" s="305" t="s">
        <v>77</v>
      </c>
      <c r="C26" s="305"/>
      <c r="D26" s="305"/>
      <c r="E26" s="305"/>
      <c r="F26" s="305"/>
      <c r="G26" s="305"/>
      <c r="H26" s="306"/>
      <c r="I26" s="193"/>
    </row>
    <row r="27" spans="1:16" ht="17.25" x14ac:dyDescent="0.25">
      <c r="A27" s="314"/>
      <c r="B27" s="218">
        <v>2018</v>
      </c>
      <c r="C27" s="218">
        <v>2019</v>
      </c>
      <c r="D27" s="218">
        <v>2020</v>
      </c>
      <c r="E27" s="218">
        <v>2021</v>
      </c>
      <c r="F27" s="218">
        <v>2022</v>
      </c>
      <c r="G27" s="218" t="s">
        <v>396</v>
      </c>
      <c r="H27" s="219" t="s">
        <v>397</v>
      </c>
      <c r="I27" s="193"/>
    </row>
    <row r="28" spans="1:16" x14ac:dyDescent="0.25">
      <c r="A28" s="76" t="s">
        <v>96</v>
      </c>
      <c r="B28" s="180">
        <v>1043786.8049345914</v>
      </c>
      <c r="C28" s="180">
        <v>1315527.610327594</v>
      </c>
      <c r="D28" s="180">
        <v>1871280.2440276053</v>
      </c>
      <c r="E28" s="180">
        <v>1319526.9750349822</v>
      </c>
      <c r="F28" s="65">
        <v>2462743.7093401724</v>
      </c>
      <c r="G28" s="65">
        <v>2518316.2627838096</v>
      </c>
      <c r="H28" s="73">
        <v>2910683.8878683676</v>
      </c>
      <c r="I28" s="170"/>
      <c r="J28" s="230"/>
    </row>
    <row r="29" spans="1:16" x14ac:dyDescent="0.25">
      <c r="A29" s="66" t="s">
        <v>97</v>
      </c>
      <c r="B29" s="170">
        <v>756545.05630764761</v>
      </c>
      <c r="C29" s="170">
        <v>896241.82953473739</v>
      </c>
      <c r="D29" s="170">
        <v>1044803.2116491426</v>
      </c>
      <c r="E29" s="170">
        <v>1173889.746523431</v>
      </c>
      <c r="F29" s="170">
        <v>1538629.5280118054</v>
      </c>
      <c r="G29" s="170">
        <v>1769087.2385642813</v>
      </c>
      <c r="H29" s="185">
        <v>1836883.0622904883</v>
      </c>
      <c r="I29" s="170"/>
      <c r="J29" s="230"/>
    </row>
    <row r="30" spans="1:16" x14ac:dyDescent="0.25">
      <c r="A30" s="264" t="s">
        <v>32</v>
      </c>
      <c r="B30" s="265">
        <v>287241.74862694379</v>
      </c>
      <c r="C30" s="265">
        <v>419285.78079285659</v>
      </c>
      <c r="D30" s="265">
        <v>826477.03237846273</v>
      </c>
      <c r="E30" s="265">
        <v>145637.22851155116</v>
      </c>
      <c r="F30" s="265">
        <v>924114.18132836698</v>
      </c>
      <c r="G30" s="265">
        <v>749229.02421952831</v>
      </c>
      <c r="H30" s="267">
        <v>1073800.8255778793</v>
      </c>
      <c r="I30" s="194"/>
      <c r="J30" s="231"/>
      <c r="K30" s="231"/>
      <c r="L30" s="293"/>
      <c r="M30" s="293"/>
      <c r="N30" s="293"/>
      <c r="O30" s="293"/>
      <c r="P30" s="293"/>
    </row>
    <row r="31" spans="1:16" x14ac:dyDescent="0.25">
      <c r="A31" s="66" t="s">
        <v>363</v>
      </c>
      <c r="B31" s="170">
        <v>92028.597045064045</v>
      </c>
      <c r="C31" s="170">
        <v>106181.60983403167</v>
      </c>
      <c r="D31" s="170">
        <v>119141.4229376953</v>
      </c>
      <c r="E31" s="170">
        <v>128381.67853788738</v>
      </c>
      <c r="F31" s="170">
        <v>147258.38454224609</v>
      </c>
      <c r="G31" s="170">
        <v>175805.32767351891</v>
      </c>
      <c r="H31" s="185">
        <v>206772.35984715482</v>
      </c>
      <c r="I31" s="170"/>
      <c r="J31" s="230"/>
    </row>
    <row r="32" spans="1:16" x14ac:dyDescent="0.25">
      <c r="A32" s="77" t="s">
        <v>98</v>
      </c>
      <c r="B32" s="78">
        <v>195213.15158187976</v>
      </c>
      <c r="C32" s="78">
        <v>313104.17095882492</v>
      </c>
      <c r="D32" s="78">
        <v>707335.60944076744</v>
      </c>
      <c r="E32" s="78">
        <v>17255.549973663787</v>
      </c>
      <c r="F32" s="78">
        <v>776855.79678612086</v>
      </c>
      <c r="G32" s="78">
        <v>573423.69654600939</v>
      </c>
      <c r="H32" s="187">
        <v>867028.46573072451</v>
      </c>
      <c r="I32" s="71"/>
      <c r="J32" s="293"/>
      <c r="K32" s="293"/>
      <c r="L32" s="293"/>
      <c r="M32" s="293"/>
      <c r="N32" s="293"/>
      <c r="O32" s="293"/>
      <c r="P32" s="293"/>
    </row>
    <row r="33" spans="1:16" x14ac:dyDescent="0.25">
      <c r="A33" s="92"/>
      <c r="B33" s="71"/>
      <c r="C33" s="71"/>
      <c r="D33" s="71"/>
    </row>
    <row r="34" spans="1:16" ht="14.1" customHeight="1" x14ac:dyDescent="0.25">
      <c r="A34" s="312" t="s">
        <v>89</v>
      </c>
      <c r="B34" s="305" t="s">
        <v>79</v>
      </c>
      <c r="C34" s="305"/>
      <c r="D34" s="305"/>
      <c r="E34" s="305"/>
      <c r="F34" s="305"/>
      <c r="G34" s="305"/>
      <c r="H34" s="306"/>
      <c r="I34" s="193"/>
    </row>
    <row r="35" spans="1:16" ht="17.25" x14ac:dyDescent="0.25">
      <c r="A35" s="314"/>
      <c r="B35" s="218">
        <v>2018</v>
      </c>
      <c r="C35" s="218">
        <v>2019</v>
      </c>
      <c r="D35" s="218">
        <v>2020</v>
      </c>
      <c r="E35" s="218">
        <v>2021</v>
      </c>
      <c r="F35" s="218">
        <v>2022</v>
      </c>
      <c r="G35" s="218" t="s">
        <v>396</v>
      </c>
      <c r="H35" s="219" t="s">
        <v>397</v>
      </c>
      <c r="I35" s="193"/>
    </row>
    <row r="36" spans="1:16" x14ac:dyDescent="0.25">
      <c r="A36" s="76" t="s">
        <v>96</v>
      </c>
      <c r="B36" s="180">
        <v>137436.98733986283</v>
      </c>
      <c r="C36" s="180">
        <v>125734.34089229265</v>
      </c>
      <c r="D36" s="180">
        <v>199123.26120664546</v>
      </c>
      <c r="E36" s="180">
        <v>159516.40452103881</v>
      </c>
      <c r="F36" s="65">
        <v>153818.79626906934</v>
      </c>
      <c r="G36" s="65">
        <v>261687.1935825657</v>
      </c>
      <c r="H36" s="73">
        <v>231788.99207421884</v>
      </c>
      <c r="I36" s="170"/>
      <c r="J36" s="230"/>
    </row>
    <row r="37" spans="1:16" x14ac:dyDescent="0.25">
      <c r="A37" s="66" t="s">
        <v>97</v>
      </c>
      <c r="B37" s="170">
        <v>71870.120333822575</v>
      </c>
      <c r="C37" s="170">
        <v>75878.430660851242</v>
      </c>
      <c r="D37" s="170">
        <v>87627.65343559235</v>
      </c>
      <c r="E37" s="170">
        <v>74492.054163495835</v>
      </c>
      <c r="F37" s="170">
        <v>96525.202690617996</v>
      </c>
      <c r="G37" s="170">
        <v>103385.86264858868</v>
      </c>
      <c r="H37" s="185">
        <v>104656.82581506924</v>
      </c>
      <c r="I37" s="170"/>
      <c r="J37" s="230"/>
    </row>
    <row r="38" spans="1:16" x14ac:dyDescent="0.25">
      <c r="A38" s="264" t="s">
        <v>32</v>
      </c>
      <c r="B38" s="265">
        <v>65566.867006040251</v>
      </c>
      <c r="C38" s="265">
        <v>49855.910231441405</v>
      </c>
      <c r="D38" s="265">
        <v>111495.60777105311</v>
      </c>
      <c r="E38" s="265">
        <v>85024.350357542979</v>
      </c>
      <c r="F38" s="265">
        <v>57293.593578451342</v>
      </c>
      <c r="G38" s="265">
        <v>158301.33093397703</v>
      </c>
      <c r="H38" s="267">
        <v>127132.1662591496</v>
      </c>
      <c r="I38" s="194"/>
      <c r="J38" s="231"/>
      <c r="K38" s="231"/>
      <c r="L38" s="293"/>
      <c r="M38" s="293"/>
      <c r="N38" s="293"/>
      <c r="O38" s="293"/>
      <c r="P38" s="293"/>
    </row>
    <row r="39" spans="1:16" x14ac:dyDescent="0.25">
      <c r="A39" s="66" t="s">
        <v>363</v>
      </c>
      <c r="B39" s="170">
        <v>16596.962821395835</v>
      </c>
      <c r="C39" s="170">
        <v>19096.844242392704</v>
      </c>
      <c r="D39" s="170">
        <v>21689.097656462189</v>
      </c>
      <c r="E39" s="170">
        <v>17344.87260664225</v>
      </c>
      <c r="F39" s="170">
        <v>19188.665338302642</v>
      </c>
      <c r="G39" s="170">
        <v>22728.456611208912</v>
      </c>
      <c r="H39" s="185">
        <v>25644.120215082523</v>
      </c>
      <c r="I39" s="170"/>
      <c r="J39" s="230"/>
    </row>
    <row r="40" spans="1:16" x14ac:dyDescent="0.25">
      <c r="A40" s="77" t="s">
        <v>98</v>
      </c>
      <c r="B40" s="78">
        <v>48969.904184644416</v>
      </c>
      <c r="C40" s="78">
        <v>30759.0659890487</v>
      </c>
      <c r="D40" s="78">
        <v>89806.510114590928</v>
      </c>
      <c r="E40" s="78">
        <v>67679.477750900725</v>
      </c>
      <c r="F40" s="78">
        <v>38104.9282401487</v>
      </c>
      <c r="G40" s="78">
        <v>135572.87432276813</v>
      </c>
      <c r="H40" s="187">
        <v>101488.04604406707</v>
      </c>
      <c r="I40" s="71"/>
      <c r="J40" s="293"/>
      <c r="K40" s="293"/>
      <c r="L40" s="293"/>
      <c r="M40" s="293"/>
      <c r="N40" s="293"/>
      <c r="O40" s="293"/>
      <c r="P40" s="293"/>
    </row>
    <row r="41" spans="1:16" x14ac:dyDescent="0.25">
      <c r="A41" s="92"/>
      <c r="B41" s="71"/>
      <c r="C41" s="71"/>
      <c r="D41" s="71"/>
    </row>
    <row r="42" spans="1:16" ht="14.1" customHeight="1" x14ac:dyDescent="0.25">
      <c r="A42" s="312" t="s">
        <v>89</v>
      </c>
      <c r="B42" s="305" t="s">
        <v>80</v>
      </c>
      <c r="C42" s="305"/>
      <c r="D42" s="305"/>
      <c r="E42" s="305"/>
      <c r="F42" s="305"/>
      <c r="G42" s="305"/>
      <c r="H42" s="306"/>
      <c r="I42" s="193"/>
    </row>
    <row r="43" spans="1:16" ht="17.25" x14ac:dyDescent="0.25">
      <c r="A43" s="314"/>
      <c r="B43" s="218">
        <v>2018</v>
      </c>
      <c r="C43" s="218">
        <v>2019</v>
      </c>
      <c r="D43" s="218">
        <v>2020</v>
      </c>
      <c r="E43" s="218">
        <v>2021</v>
      </c>
      <c r="F43" s="218">
        <v>2022</v>
      </c>
      <c r="G43" s="218" t="s">
        <v>396</v>
      </c>
      <c r="H43" s="219" t="s">
        <v>397</v>
      </c>
      <c r="I43" s="193"/>
    </row>
    <row r="44" spans="1:16" x14ac:dyDescent="0.25">
      <c r="A44" s="76" t="s">
        <v>96</v>
      </c>
      <c r="B44" s="180">
        <v>213973.22045892818</v>
      </c>
      <c r="C44" s="180">
        <v>254407.3051206776</v>
      </c>
      <c r="D44" s="180">
        <v>300886.28760977241</v>
      </c>
      <c r="E44" s="180">
        <v>221783.20518075576</v>
      </c>
      <c r="F44" s="65">
        <v>342932.49524431012</v>
      </c>
      <c r="G44" s="65">
        <v>360876.51740859641</v>
      </c>
      <c r="H44" s="73">
        <v>325767.04364243802</v>
      </c>
      <c r="I44" s="170"/>
      <c r="J44" s="230"/>
    </row>
    <row r="45" spans="1:16" x14ac:dyDescent="0.25">
      <c r="A45" s="66" t="s">
        <v>97</v>
      </c>
      <c r="B45" s="170">
        <v>138110.42268782639</v>
      </c>
      <c r="C45" s="170">
        <v>151808.15025617456</v>
      </c>
      <c r="D45" s="170">
        <v>159021.87867780504</v>
      </c>
      <c r="E45" s="170">
        <v>150792.48366140068</v>
      </c>
      <c r="F45" s="170">
        <v>194994.13971331998</v>
      </c>
      <c r="G45" s="170">
        <v>200019.23968667848</v>
      </c>
      <c r="H45" s="185">
        <v>215682.16958250199</v>
      </c>
      <c r="I45" s="170"/>
      <c r="J45" s="230"/>
    </row>
    <row r="46" spans="1:16" x14ac:dyDescent="0.25">
      <c r="A46" s="264" t="s">
        <v>32</v>
      </c>
      <c r="B46" s="265">
        <v>75862.797771101788</v>
      </c>
      <c r="C46" s="265">
        <v>102599.15486450304</v>
      </c>
      <c r="D46" s="265">
        <v>141864.40893196737</v>
      </c>
      <c r="E46" s="265">
        <v>70990.72151935508</v>
      </c>
      <c r="F46" s="265">
        <v>147938.35553099014</v>
      </c>
      <c r="G46" s="265">
        <v>160857.27772191793</v>
      </c>
      <c r="H46" s="267">
        <v>110084.87405993603</v>
      </c>
      <c r="I46" s="194"/>
      <c r="J46" s="231"/>
      <c r="K46" s="231"/>
      <c r="L46" s="293"/>
      <c r="M46" s="293"/>
      <c r="N46" s="293"/>
      <c r="O46" s="293"/>
      <c r="P46" s="293"/>
    </row>
    <row r="47" spans="1:16" x14ac:dyDescent="0.25">
      <c r="A47" s="66" t="s">
        <v>363</v>
      </c>
      <c r="B47" s="170">
        <v>21769.486146033803</v>
      </c>
      <c r="C47" s="170">
        <v>29804.907434383953</v>
      </c>
      <c r="D47" s="170">
        <v>30822.050253521196</v>
      </c>
      <c r="E47" s="170">
        <v>27460.116963639812</v>
      </c>
      <c r="F47" s="170">
        <v>33277.401197423016</v>
      </c>
      <c r="G47" s="170">
        <v>36422.799928413442</v>
      </c>
      <c r="H47" s="185">
        <v>44162.837006149552</v>
      </c>
      <c r="I47" s="170"/>
      <c r="J47" s="230"/>
    </row>
    <row r="48" spans="1:16" x14ac:dyDescent="0.25">
      <c r="A48" s="77" t="s">
        <v>98</v>
      </c>
      <c r="B48" s="78">
        <v>54093.311625067989</v>
      </c>
      <c r="C48" s="78">
        <v>72794.247430119081</v>
      </c>
      <c r="D48" s="78">
        <v>111042.35867844617</v>
      </c>
      <c r="E48" s="78">
        <v>43530.604555715268</v>
      </c>
      <c r="F48" s="78">
        <v>114660.95433356712</v>
      </c>
      <c r="G48" s="78">
        <v>124434.47779350448</v>
      </c>
      <c r="H48" s="187">
        <v>65922.03705378648</v>
      </c>
      <c r="I48" s="71"/>
      <c r="J48" s="293"/>
      <c r="K48" s="293"/>
      <c r="L48" s="293"/>
      <c r="M48" s="293"/>
      <c r="N48" s="293"/>
      <c r="O48" s="293"/>
      <c r="P48" s="293"/>
    </row>
    <row r="49" spans="1:16" x14ac:dyDescent="0.25">
      <c r="A49" s="92"/>
      <c r="B49" s="71"/>
      <c r="C49" s="71"/>
      <c r="D49" s="71"/>
      <c r="F49" s="266"/>
      <c r="G49" s="266"/>
      <c r="H49" s="266"/>
    </row>
    <row r="50" spans="1:16" x14ac:dyDescent="0.25">
      <c r="A50" s="339"/>
      <c r="B50" s="339"/>
      <c r="C50" s="339"/>
      <c r="D50" s="339"/>
      <c r="E50" s="339"/>
      <c r="F50" s="315"/>
      <c r="G50" s="168"/>
      <c r="H50" s="168"/>
      <c r="I50" s="168"/>
    </row>
    <row r="51" spans="1:16" ht="14.1" customHeight="1" x14ac:dyDescent="0.25">
      <c r="A51" s="312" t="s">
        <v>89</v>
      </c>
      <c r="B51" s="305" t="s">
        <v>344</v>
      </c>
      <c r="C51" s="305"/>
      <c r="D51" s="305"/>
      <c r="E51" s="305"/>
      <c r="F51" s="305"/>
      <c r="G51" s="305"/>
      <c r="H51" s="306"/>
      <c r="I51" s="193"/>
    </row>
    <row r="52" spans="1:16" ht="17.25" x14ac:dyDescent="0.25">
      <c r="A52" s="314"/>
      <c r="B52" s="218">
        <v>2018</v>
      </c>
      <c r="C52" s="218">
        <v>2019</v>
      </c>
      <c r="D52" s="218">
        <v>2020</v>
      </c>
      <c r="E52" s="218">
        <v>2021</v>
      </c>
      <c r="F52" s="218">
        <v>2022</v>
      </c>
      <c r="G52" s="218" t="s">
        <v>396</v>
      </c>
      <c r="H52" s="219" t="s">
        <v>397</v>
      </c>
      <c r="I52" s="193"/>
    </row>
    <row r="53" spans="1:16" x14ac:dyDescent="0.25">
      <c r="A53" s="76" t="s">
        <v>96</v>
      </c>
      <c r="B53" s="180">
        <v>2671525.002973238</v>
      </c>
      <c r="C53" s="180">
        <v>3147134.7051984947</v>
      </c>
      <c r="D53" s="180">
        <v>4429127.0261404375</v>
      </c>
      <c r="E53" s="180">
        <v>3156447.4505002336</v>
      </c>
      <c r="F53" s="65">
        <v>4977908.4367553927</v>
      </c>
      <c r="G53" s="65">
        <v>5243579.2810842479</v>
      </c>
      <c r="H53" s="73">
        <v>5678235.9602148021</v>
      </c>
      <c r="I53" s="170"/>
      <c r="J53" s="230"/>
    </row>
    <row r="54" spans="1:16" x14ac:dyDescent="0.25">
      <c r="A54" s="66" t="s">
        <v>97</v>
      </c>
      <c r="B54" s="170">
        <v>1730207.2475624732</v>
      </c>
      <c r="C54" s="170">
        <v>1940932.1538570374</v>
      </c>
      <c r="D54" s="170">
        <v>2272811.2977718306</v>
      </c>
      <c r="E54" s="170">
        <v>2293461.0485692983</v>
      </c>
      <c r="F54" s="170">
        <v>3017995.881498714</v>
      </c>
      <c r="G54" s="170">
        <v>3226189.2914069165</v>
      </c>
      <c r="H54" s="185">
        <v>3325346.5665257163</v>
      </c>
      <c r="I54" s="170"/>
      <c r="J54" s="230"/>
    </row>
    <row r="55" spans="1:16" x14ac:dyDescent="0.25">
      <c r="A55" s="264" t="s">
        <v>32</v>
      </c>
      <c r="B55" s="265">
        <v>941317.75541076483</v>
      </c>
      <c r="C55" s="265">
        <v>1206202.5513414573</v>
      </c>
      <c r="D55" s="265">
        <v>2156315.7283686069</v>
      </c>
      <c r="E55" s="265">
        <v>862986.40193093522</v>
      </c>
      <c r="F55" s="265">
        <v>1959912.5552566787</v>
      </c>
      <c r="G55" s="265">
        <v>2017389.9896773314</v>
      </c>
      <c r="H55" s="267">
        <v>2352889.3936890857</v>
      </c>
      <c r="I55" s="194"/>
      <c r="J55" s="231"/>
      <c r="K55" s="231"/>
      <c r="L55" s="293"/>
      <c r="M55" s="293"/>
      <c r="N55" s="293"/>
      <c r="O55" s="293"/>
      <c r="P55" s="293"/>
    </row>
    <row r="56" spans="1:16" x14ac:dyDescent="0.25">
      <c r="A56" s="66" t="s">
        <v>363</v>
      </c>
      <c r="B56" s="170">
        <v>285219.86213530181</v>
      </c>
      <c r="C56" s="170">
        <v>301399.67936862336</v>
      </c>
      <c r="D56" s="170">
        <v>350410.44990333321</v>
      </c>
      <c r="E56" s="170">
        <v>321425.41381644818</v>
      </c>
      <c r="F56" s="170">
        <v>371615.75182955293</v>
      </c>
      <c r="G56" s="170">
        <v>419342.3732804032</v>
      </c>
      <c r="H56" s="185">
        <v>508340.55736765824</v>
      </c>
      <c r="I56" s="170"/>
      <c r="J56" s="230"/>
    </row>
    <row r="57" spans="1:16" x14ac:dyDescent="0.25">
      <c r="A57" s="77" t="s">
        <v>98</v>
      </c>
      <c r="B57" s="78">
        <v>656097.89327546302</v>
      </c>
      <c r="C57" s="78">
        <v>904802.87197283399</v>
      </c>
      <c r="D57" s="78">
        <v>1805905.2784652738</v>
      </c>
      <c r="E57" s="78">
        <v>541560.98811448703</v>
      </c>
      <c r="F57" s="78">
        <v>1588296.8034271258</v>
      </c>
      <c r="G57" s="78">
        <v>1598047.6163969282</v>
      </c>
      <c r="H57" s="187">
        <v>1844548.8363214275</v>
      </c>
      <c r="I57" s="71"/>
      <c r="J57" s="293"/>
      <c r="K57" s="293"/>
      <c r="L57" s="293"/>
      <c r="M57" s="293"/>
      <c r="N57" s="293"/>
      <c r="O57" s="293"/>
      <c r="P57" s="293"/>
    </row>
    <row r="58" spans="1:16" x14ac:dyDescent="0.25">
      <c r="A58" s="71"/>
      <c r="B58" s="83"/>
      <c r="C58" s="83"/>
      <c r="D58" s="83"/>
    </row>
    <row r="59" spans="1:16" x14ac:dyDescent="0.25">
      <c r="A59" s="183" t="s">
        <v>81</v>
      </c>
      <c r="B59" s="184"/>
      <c r="C59" s="67"/>
      <c r="D59" s="67"/>
      <c r="E59" s="67"/>
      <c r="F59" s="175"/>
      <c r="G59" s="175"/>
      <c r="H59" s="72"/>
      <c r="I59" s="98"/>
    </row>
    <row r="60" spans="1:16" x14ac:dyDescent="0.25">
      <c r="A60" s="186" t="s">
        <v>337</v>
      </c>
      <c r="B60" s="170"/>
      <c r="C60" s="169"/>
      <c r="D60" s="169"/>
      <c r="E60" s="169"/>
      <c r="F60" s="169"/>
      <c r="G60" s="169"/>
      <c r="H60" s="179"/>
      <c r="I60" s="169"/>
    </row>
    <row r="61" spans="1:16" x14ac:dyDescent="0.25">
      <c r="A61" s="186" t="s">
        <v>392</v>
      </c>
      <c r="B61" s="217"/>
      <c r="C61" s="217"/>
      <c r="D61" s="217"/>
      <c r="E61" s="217"/>
      <c r="F61" s="217"/>
      <c r="G61" s="217"/>
      <c r="H61" s="244"/>
      <c r="I61" s="169"/>
    </row>
    <row r="62" spans="1:16" x14ac:dyDescent="0.25">
      <c r="A62" s="86" t="s">
        <v>427</v>
      </c>
      <c r="B62" s="169"/>
      <c r="C62" s="169"/>
      <c r="D62" s="169"/>
      <c r="E62" s="169"/>
      <c r="F62" s="169"/>
      <c r="G62" s="169"/>
      <c r="H62" s="179"/>
      <c r="I62" s="169"/>
    </row>
    <row r="63" spans="1:16" x14ac:dyDescent="0.25">
      <c r="A63" s="86" t="s">
        <v>428</v>
      </c>
      <c r="B63" s="169"/>
      <c r="C63" s="169"/>
      <c r="D63" s="169"/>
      <c r="E63" s="169"/>
      <c r="F63" s="169"/>
      <c r="G63" s="169"/>
      <c r="H63" s="179"/>
      <c r="I63" s="169"/>
    </row>
    <row r="64" spans="1:16" x14ac:dyDescent="0.25">
      <c r="A64" s="171" t="s">
        <v>429</v>
      </c>
      <c r="B64" s="172"/>
      <c r="C64" s="178"/>
      <c r="D64" s="178"/>
      <c r="E64" s="178"/>
      <c r="F64" s="178"/>
      <c r="G64" s="178"/>
      <c r="H64" s="177"/>
    </row>
    <row r="67" spans="2:8" x14ac:dyDescent="0.25">
      <c r="B67" s="230"/>
      <c r="C67" s="230"/>
      <c r="D67" s="230"/>
      <c r="E67" s="230"/>
      <c r="F67" s="230"/>
      <c r="G67" s="230"/>
      <c r="H67" s="230"/>
    </row>
    <row r="68" spans="2:8" x14ac:dyDescent="0.25">
      <c r="B68" s="230"/>
      <c r="C68" s="230"/>
      <c r="D68" s="230"/>
      <c r="E68" s="230"/>
      <c r="F68" s="230"/>
      <c r="G68" s="230"/>
      <c r="H68" s="230"/>
    </row>
    <row r="69" spans="2:8" x14ac:dyDescent="0.25">
      <c r="B69" s="230"/>
      <c r="C69" s="230"/>
      <c r="D69" s="230"/>
      <c r="E69" s="230"/>
      <c r="F69" s="230"/>
      <c r="G69" s="230"/>
      <c r="H69" s="230"/>
    </row>
    <row r="70" spans="2:8" x14ac:dyDescent="0.25">
      <c r="B70" s="230"/>
      <c r="C70" s="230"/>
      <c r="D70" s="230"/>
      <c r="E70" s="230"/>
      <c r="F70" s="230"/>
      <c r="G70" s="230"/>
      <c r="H70" s="230"/>
    </row>
    <row r="71" spans="2:8" x14ac:dyDescent="0.25">
      <c r="B71" s="230"/>
      <c r="C71" s="230"/>
      <c r="D71" s="230"/>
      <c r="E71" s="230"/>
      <c r="F71" s="230"/>
      <c r="G71" s="230"/>
      <c r="H71" s="230"/>
    </row>
    <row r="73" spans="2:8" x14ac:dyDescent="0.25">
      <c r="C73" s="231"/>
      <c r="D73" s="231"/>
    </row>
    <row r="74" spans="2:8" x14ac:dyDescent="0.25">
      <c r="C74" s="231"/>
      <c r="D74" s="231"/>
    </row>
    <row r="75" spans="2:8" x14ac:dyDescent="0.25">
      <c r="C75" s="231"/>
      <c r="D75" s="231"/>
    </row>
    <row r="76" spans="2:8" x14ac:dyDescent="0.25">
      <c r="C76" s="231"/>
      <c r="D76" s="231"/>
    </row>
    <row r="77" spans="2:8" x14ac:dyDescent="0.25">
      <c r="C77" s="231"/>
      <c r="D77" s="231"/>
    </row>
  </sheetData>
  <mergeCells count="16">
    <mergeCell ref="A1:H2"/>
    <mergeCell ref="A18:A19"/>
    <mergeCell ref="A3:H4"/>
    <mergeCell ref="A51:A52"/>
    <mergeCell ref="A9:D9"/>
    <mergeCell ref="A10:A11"/>
    <mergeCell ref="A50:F50"/>
    <mergeCell ref="A26:A27"/>
    <mergeCell ref="A34:A35"/>
    <mergeCell ref="A42:A43"/>
    <mergeCell ref="B42:H42"/>
    <mergeCell ref="B51:H51"/>
    <mergeCell ref="B10:H10"/>
    <mergeCell ref="B18:H18"/>
    <mergeCell ref="B26:H26"/>
    <mergeCell ref="B34:H34"/>
  </mergeCells>
  <conditionalFormatting sqref="J16:P16">
    <cfRule type="cellIs" dxfId="28" priority="13" operator="notEqual">
      <formula>0</formula>
    </cfRule>
  </conditionalFormatting>
  <conditionalFormatting sqref="L22:P22 L30:P30 L38:P38 L46:P46 L55:P55">
    <cfRule type="cellIs" dxfId="27" priority="12" operator="notEqual">
      <formula>0</formula>
    </cfRule>
  </conditionalFormatting>
  <conditionalFormatting sqref="L24:P24 L32:P32 L40:P40 L48:P48 L57:P57">
    <cfRule type="cellIs" dxfId="26" priority="11" operator="notEqual">
      <formula>0</formula>
    </cfRule>
  </conditionalFormatting>
  <conditionalFormatting sqref="J14:S14">
    <cfRule type="cellIs" dxfId="25" priority="14" operator="notEqual">
      <formula>0</formula>
    </cfRule>
  </conditionalFormatting>
  <conditionalFormatting sqref="J24:K24">
    <cfRule type="cellIs" dxfId="24" priority="9" operator="notEqual">
      <formula>0</formula>
    </cfRule>
  </conditionalFormatting>
  <conditionalFormatting sqref="J22:K22">
    <cfRule type="cellIs" dxfId="23" priority="10" operator="notEqual">
      <formula>0</formula>
    </cfRule>
  </conditionalFormatting>
  <conditionalFormatting sqref="J32:K32">
    <cfRule type="cellIs" dxfId="22" priority="7" operator="notEqual">
      <formula>0</formula>
    </cfRule>
  </conditionalFormatting>
  <conditionalFormatting sqref="J30:K30">
    <cfRule type="cellIs" dxfId="21" priority="8" operator="notEqual">
      <formula>0</formula>
    </cfRule>
  </conditionalFormatting>
  <conditionalFormatting sqref="J40:K40">
    <cfRule type="cellIs" dxfId="20" priority="5" operator="notEqual">
      <formula>0</formula>
    </cfRule>
  </conditionalFormatting>
  <conditionalFormatting sqref="J38:K38">
    <cfRule type="cellIs" dxfId="19" priority="6" operator="notEqual">
      <formula>0</formula>
    </cfRule>
  </conditionalFormatting>
  <conditionalFormatting sqref="J48:K48">
    <cfRule type="cellIs" dxfId="18" priority="3" operator="notEqual">
      <formula>0</formula>
    </cfRule>
  </conditionalFormatting>
  <conditionalFormatting sqref="J46:K46">
    <cfRule type="cellIs" dxfId="17" priority="4" operator="notEqual">
      <formula>0</formula>
    </cfRule>
  </conditionalFormatting>
  <conditionalFormatting sqref="J57:K57">
    <cfRule type="cellIs" dxfId="16" priority="1" operator="notEqual">
      <formula>0</formula>
    </cfRule>
  </conditionalFormatting>
  <conditionalFormatting sqref="J55:K55">
    <cfRule type="cellIs" dxfId="15" priority="2" operator="notEqual">
      <formula>0</formula>
    </cfRule>
  </conditionalFormatting>
  <hyperlinks>
    <hyperlink ref="J3" location="Índice!A1" display="Índice" xr:uid="{0579D97E-CA1A-4C85-A947-1F82EE415421}"/>
  </hyperlinks>
  <pageMargins left="0.7" right="0.7" top="0.75" bottom="0.75" header="0.3" footer="0.3"/>
  <pageSetup orientation="portrait" horizontalDpi="4294967294" verticalDpi="4294967294"/>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5F29-5369-4538-B57A-519597BA82B0}">
  <sheetPr codeName="Hoja27"/>
  <dimension ref="A1:R35"/>
  <sheetViews>
    <sheetView zoomScaleNormal="100" workbookViewId="0">
      <selection sqref="A1:I2"/>
    </sheetView>
  </sheetViews>
  <sheetFormatPr baseColWidth="10" defaultColWidth="11.42578125" defaultRowHeight="15" x14ac:dyDescent="0.25"/>
  <cols>
    <col min="1" max="1" width="26.5703125" style="1" customWidth="1"/>
    <col min="2" max="9" width="12.28515625" style="1" customWidth="1"/>
    <col min="10" max="16" width="11.42578125" style="1"/>
    <col min="17" max="17" width="14.5703125" style="1" customWidth="1"/>
    <col min="18" max="16384" width="11.42578125" style="1"/>
  </cols>
  <sheetData>
    <row r="1" spans="1:18" ht="60" customHeight="1" x14ac:dyDescent="0.25">
      <c r="A1" s="299"/>
      <c r="B1" s="299"/>
      <c r="C1" s="299"/>
      <c r="D1" s="299"/>
      <c r="E1" s="299"/>
      <c r="F1" s="299"/>
      <c r="G1" s="299"/>
      <c r="H1" s="299"/>
      <c r="I1" s="299"/>
      <c r="J1" s="176"/>
    </row>
    <row r="2" spans="1:18" ht="24" customHeight="1" x14ac:dyDescent="0.25">
      <c r="A2" s="299"/>
      <c r="B2" s="299"/>
      <c r="C2" s="299"/>
      <c r="D2" s="299"/>
      <c r="E2" s="299"/>
      <c r="F2" s="299"/>
      <c r="G2" s="299"/>
      <c r="H2" s="299"/>
      <c r="I2" s="299"/>
    </row>
    <row r="3" spans="1:18" ht="13.5" customHeight="1" x14ac:dyDescent="0.25">
      <c r="A3" s="341" t="s">
        <v>291</v>
      </c>
      <c r="B3" s="311"/>
      <c r="C3" s="311"/>
      <c r="D3" s="311"/>
      <c r="E3" s="311"/>
      <c r="F3" s="311"/>
      <c r="G3" s="311"/>
      <c r="H3" s="311"/>
      <c r="I3" s="311"/>
      <c r="K3" s="234" t="s">
        <v>59</v>
      </c>
    </row>
    <row r="4" spans="1:18" ht="16.5" customHeight="1" x14ac:dyDescent="0.25">
      <c r="A4" s="341"/>
      <c r="B4" s="311"/>
      <c r="C4" s="311"/>
      <c r="D4" s="311"/>
      <c r="E4" s="311"/>
      <c r="F4" s="311"/>
      <c r="G4" s="311"/>
      <c r="H4" s="311"/>
      <c r="I4" s="311"/>
    </row>
    <row r="5" spans="1:18" x14ac:dyDescent="0.25">
      <c r="A5" s="211" t="s">
        <v>435</v>
      </c>
      <c r="B5" s="212"/>
      <c r="C5" s="211"/>
      <c r="D5" s="210"/>
      <c r="E5" s="210"/>
      <c r="F5" s="210"/>
      <c r="G5" s="210"/>
      <c r="H5" s="210"/>
      <c r="I5" s="220"/>
      <c r="J5" s="295"/>
    </row>
    <row r="6" spans="1:18" x14ac:dyDescent="0.25">
      <c r="A6" s="214" t="s">
        <v>430</v>
      </c>
      <c r="B6" s="210"/>
      <c r="C6" s="210"/>
      <c r="D6" s="210"/>
      <c r="E6" s="210"/>
      <c r="F6" s="210"/>
      <c r="G6" s="210"/>
      <c r="H6" s="210"/>
      <c r="I6" s="220"/>
      <c r="J6" s="295"/>
    </row>
    <row r="7" spans="1:18" ht="14.1" customHeight="1" x14ac:dyDescent="0.25">
      <c r="A7" s="221"/>
      <c r="B7" s="307">
        <v>2018</v>
      </c>
      <c r="C7" s="307">
        <v>2019</v>
      </c>
      <c r="D7" s="307">
        <v>2020</v>
      </c>
      <c r="E7" s="307">
        <v>2021</v>
      </c>
      <c r="F7" s="307">
        <v>2022</v>
      </c>
      <c r="G7" s="307" t="s">
        <v>393</v>
      </c>
      <c r="H7" s="307" t="s">
        <v>394</v>
      </c>
      <c r="I7" s="309" t="s">
        <v>52</v>
      </c>
    </row>
    <row r="8" spans="1:18" ht="15" customHeight="1" x14ac:dyDescent="0.25">
      <c r="A8" s="75"/>
      <c r="B8" s="308"/>
      <c r="C8" s="308"/>
      <c r="D8" s="308"/>
      <c r="E8" s="308"/>
      <c r="F8" s="308"/>
      <c r="G8" s="308"/>
      <c r="H8" s="308"/>
      <c r="I8" s="310"/>
    </row>
    <row r="9" spans="1:18" x14ac:dyDescent="0.25">
      <c r="A9" s="84" t="s">
        <v>374</v>
      </c>
      <c r="B9" s="245">
        <v>0.10498092416832817</v>
      </c>
      <c r="C9" s="245">
        <v>0.1256733283192043</v>
      </c>
      <c r="D9" s="245">
        <v>0.23713940549724427</v>
      </c>
      <c r="E9" s="245">
        <v>7.9937679300440295E-2</v>
      </c>
      <c r="F9" s="245">
        <v>0.14825808309303451</v>
      </c>
      <c r="G9" s="245">
        <v>0.14108411587203001</v>
      </c>
      <c r="H9" s="245">
        <v>0.15237883898996599</v>
      </c>
      <c r="I9" s="246">
        <v>0.14135033932003535</v>
      </c>
      <c r="J9" s="255"/>
      <c r="K9" s="293"/>
      <c r="L9" s="293"/>
      <c r="M9" s="293"/>
      <c r="N9" s="293"/>
      <c r="O9" s="293"/>
      <c r="P9" s="293"/>
      <c r="Q9" s="293"/>
      <c r="R9" s="195"/>
    </row>
    <row r="10" spans="1:18" x14ac:dyDescent="0.25">
      <c r="A10" s="71"/>
      <c r="B10" s="282"/>
      <c r="C10" s="282"/>
      <c r="D10" s="282"/>
      <c r="E10" s="282"/>
      <c r="F10" s="282"/>
      <c r="G10" s="282"/>
      <c r="H10" s="282"/>
      <c r="I10" s="247"/>
      <c r="J10" s="255"/>
      <c r="K10" s="255"/>
    </row>
    <row r="11" spans="1:18" x14ac:dyDescent="0.25">
      <c r="A11" s="92"/>
      <c r="B11" s="283"/>
      <c r="C11" s="283"/>
      <c r="D11" s="283"/>
      <c r="E11" s="283"/>
      <c r="F11" s="283"/>
      <c r="G11" s="283"/>
      <c r="H11" s="292"/>
      <c r="I11" s="232"/>
      <c r="J11" s="255"/>
      <c r="K11" s="255"/>
    </row>
    <row r="12" spans="1:18" ht="30" customHeight="1" x14ac:dyDescent="0.25">
      <c r="A12" s="340" t="s">
        <v>433</v>
      </c>
      <c r="B12" s="340"/>
      <c r="C12" s="340"/>
      <c r="D12" s="340"/>
      <c r="E12" s="340"/>
      <c r="F12" s="340"/>
      <c r="G12" s="340"/>
      <c r="H12" s="340"/>
      <c r="I12" s="340"/>
      <c r="J12" s="295"/>
      <c r="K12" s="255"/>
    </row>
    <row r="13" spans="1:18" x14ac:dyDescent="0.25">
      <c r="A13" s="214" t="s">
        <v>430</v>
      </c>
      <c r="B13" s="210"/>
      <c r="C13" s="210"/>
      <c r="D13" s="210"/>
      <c r="E13" s="210"/>
      <c r="F13" s="210"/>
      <c r="G13" s="210"/>
      <c r="H13" s="210"/>
      <c r="I13" s="220"/>
      <c r="J13" s="295"/>
    </row>
    <row r="14" spans="1:18" ht="14.1" customHeight="1" x14ac:dyDescent="0.25">
      <c r="A14" s="221"/>
      <c r="B14" s="307">
        <v>2018</v>
      </c>
      <c r="C14" s="307">
        <v>2019</v>
      </c>
      <c r="D14" s="307">
        <v>2020</v>
      </c>
      <c r="E14" s="307">
        <v>2021</v>
      </c>
      <c r="F14" s="307">
        <v>2022</v>
      </c>
      <c r="G14" s="307" t="s">
        <v>393</v>
      </c>
      <c r="H14" s="307" t="s">
        <v>394</v>
      </c>
      <c r="I14" s="309" t="s">
        <v>52</v>
      </c>
    </row>
    <row r="15" spans="1:18" x14ac:dyDescent="0.25">
      <c r="A15" s="75"/>
      <c r="B15" s="308"/>
      <c r="C15" s="308"/>
      <c r="D15" s="308"/>
      <c r="E15" s="308"/>
      <c r="F15" s="308"/>
      <c r="G15" s="308"/>
      <c r="H15" s="308"/>
      <c r="I15" s="310"/>
    </row>
    <row r="16" spans="1:18" x14ac:dyDescent="0.25">
      <c r="A16" s="84" t="s">
        <v>374</v>
      </c>
      <c r="B16" s="249">
        <v>1.530672643235873</v>
      </c>
      <c r="C16" s="249">
        <v>1.7749235576995457</v>
      </c>
      <c r="D16" s="249">
        <v>2.8762381330780404</v>
      </c>
      <c r="E16" s="249">
        <v>0.93104585384716287</v>
      </c>
      <c r="F16" s="249">
        <v>1.5085649945401971</v>
      </c>
      <c r="G16" s="249">
        <v>1.4454634617619719</v>
      </c>
      <c r="H16" s="249">
        <v>1.4853529947229334</v>
      </c>
      <c r="I16" s="250">
        <v>1.6503230912693891</v>
      </c>
      <c r="K16" s="293"/>
      <c r="L16" s="293"/>
      <c r="M16" s="293"/>
      <c r="N16" s="293"/>
      <c r="O16" s="293"/>
      <c r="P16" s="293"/>
      <c r="Q16" s="357"/>
      <c r="R16" s="294"/>
    </row>
    <row r="17" spans="1:18" x14ac:dyDescent="0.25">
      <c r="A17" s="71"/>
      <c r="B17" s="91"/>
      <c r="C17" s="91"/>
      <c r="D17" s="91"/>
      <c r="E17" s="91"/>
      <c r="F17" s="91"/>
      <c r="G17" s="91"/>
      <c r="H17" s="91"/>
      <c r="I17" s="248"/>
    </row>
    <row r="18" spans="1:18" x14ac:dyDescent="0.25">
      <c r="A18" s="71"/>
      <c r="B18" s="281"/>
      <c r="C18" s="281"/>
      <c r="D18" s="281"/>
      <c r="E18" s="281"/>
      <c r="F18" s="281"/>
      <c r="G18" s="281"/>
      <c r="H18" s="281"/>
      <c r="I18" s="233"/>
      <c r="K18" s="230"/>
    </row>
    <row r="19" spans="1:18" ht="26.25" customHeight="1" x14ac:dyDescent="0.25">
      <c r="A19" s="340" t="s">
        <v>434</v>
      </c>
      <c r="B19" s="340"/>
      <c r="C19" s="340"/>
      <c r="D19" s="340"/>
      <c r="E19" s="340"/>
      <c r="F19" s="340"/>
      <c r="G19" s="340"/>
      <c r="H19" s="340"/>
      <c r="I19" s="340"/>
      <c r="J19" s="295"/>
    </row>
    <row r="20" spans="1:18" ht="16.5" customHeight="1" x14ac:dyDescent="0.25">
      <c r="A20" s="214" t="s">
        <v>430</v>
      </c>
      <c r="B20" s="222"/>
      <c r="C20" s="222"/>
      <c r="D20" s="222"/>
      <c r="E20" s="222"/>
      <c r="F20" s="222"/>
      <c r="G20" s="222"/>
      <c r="H20" s="222"/>
      <c r="I20" s="222"/>
      <c r="J20" s="295"/>
    </row>
    <row r="21" spans="1:18" ht="14.1" customHeight="1" x14ac:dyDescent="0.25">
      <c r="A21" s="221"/>
      <c r="B21" s="307">
        <v>2018</v>
      </c>
      <c r="C21" s="307">
        <v>2019</v>
      </c>
      <c r="D21" s="307">
        <v>2020</v>
      </c>
      <c r="E21" s="307">
        <v>2021</v>
      </c>
      <c r="F21" s="307">
        <v>2022</v>
      </c>
      <c r="G21" s="307" t="s">
        <v>393</v>
      </c>
      <c r="H21" s="307" t="s">
        <v>394</v>
      </c>
      <c r="I21" s="309" t="s">
        <v>52</v>
      </c>
    </row>
    <row r="22" spans="1:18" x14ac:dyDescent="0.25">
      <c r="A22" s="75"/>
      <c r="B22" s="308"/>
      <c r="C22" s="308"/>
      <c r="D22" s="308"/>
      <c r="E22" s="308"/>
      <c r="F22" s="308"/>
      <c r="G22" s="308"/>
      <c r="H22" s="308"/>
      <c r="I22" s="310"/>
    </row>
    <row r="23" spans="1:18" x14ac:dyDescent="0.25">
      <c r="A23" s="84" t="s">
        <v>374</v>
      </c>
      <c r="B23" s="249">
        <v>2.225916326729799</v>
      </c>
      <c r="C23" s="249">
        <v>2.5105683241574717</v>
      </c>
      <c r="D23" s="249">
        <v>4.0745167007456384</v>
      </c>
      <c r="E23" s="249">
        <v>1.338710601158686</v>
      </c>
      <c r="F23" s="249">
        <v>2.0617419922541091</v>
      </c>
      <c r="G23" s="249">
        <v>2.0055372644444645</v>
      </c>
      <c r="H23" s="249">
        <v>1.9873455912251698</v>
      </c>
      <c r="I23" s="250">
        <v>2.3149052572450484</v>
      </c>
      <c r="K23" s="293"/>
      <c r="L23" s="293"/>
      <c r="M23" s="293"/>
      <c r="N23" s="293"/>
      <c r="O23" s="293"/>
      <c r="P23" s="293"/>
      <c r="Q23" s="293"/>
      <c r="R23" s="294"/>
    </row>
    <row r="24" spans="1:18" x14ac:dyDescent="0.25">
      <c r="A24" s="71"/>
      <c r="B24" s="91"/>
      <c r="C24" s="91"/>
      <c r="D24" s="91"/>
      <c r="E24" s="91"/>
      <c r="F24" s="91"/>
      <c r="G24" s="91"/>
      <c r="H24" s="91"/>
      <c r="I24" s="253"/>
    </row>
    <row r="25" spans="1:18" x14ac:dyDescent="0.25">
      <c r="A25" s="71"/>
      <c r="B25" s="281"/>
      <c r="C25" s="281"/>
      <c r="D25" s="281"/>
      <c r="E25" s="281"/>
      <c r="F25" s="281"/>
      <c r="G25" s="281"/>
      <c r="H25" s="281"/>
      <c r="I25" s="253"/>
    </row>
    <row r="26" spans="1:18" ht="15" customHeight="1" x14ac:dyDescent="0.25">
      <c r="A26" s="183" t="s">
        <v>364</v>
      </c>
      <c r="B26" s="67"/>
      <c r="C26" s="67"/>
      <c r="D26" s="175"/>
      <c r="E26" s="175"/>
      <c r="F26" s="175"/>
      <c r="G26" s="175"/>
      <c r="H26" s="175"/>
      <c r="I26" s="189"/>
    </row>
    <row r="27" spans="1:18" s="285" customFormat="1" ht="27" customHeight="1" x14ac:dyDescent="0.25">
      <c r="A27" s="336" t="s">
        <v>392</v>
      </c>
      <c r="B27" s="337"/>
      <c r="C27" s="337"/>
      <c r="D27" s="337"/>
      <c r="E27" s="337"/>
      <c r="F27" s="337"/>
      <c r="G27" s="337"/>
      <c r="H27" s="337"/>
      <c r="I27" s="338"/>
    </row>
    <row r="28" spans="1:18" ht="36.75" customHeight="1" x14ac:dyDescent="0.25">
      <c r="A28" s="331" t="s">
        <v>436</v>
      </c>
      <c r="B28" s="332"/>
      <c r="C28" s="332"/>
      <c r="D28" s="332"/>
      <c r="E28" s="332"/>
      <c r="F28" s="332"/>
      <c r="G28" s="332"/>
      <c r="H28" s="332"/>
      <c r="I28" s="333"/>
      <c r="J28" s="295"/>
    </row>
    <row r="29" spans="1:18" x14ac:dyDescent="0.25">
      <c r="A29" s="86" t="s">
        <v>427</v>
      </c>
      <c r="B29" s="169"/>
      <c r="C29" s="169"/>
      <c r="D29" s="169"/>
      <c r="E29" s="169"/>
      <c r="F29" s="169"/>
      <c r="G29" s="169"/>
      <c r="H29" s="169"/>
      <c r="I29" s="190"/>
    </row>
    <row r="30" spans="1:18" x14ac:dyDescent="0.25">
      <c r="A30" s="86" t="s">
        <v>428</v>
      </c>
      <c r="B30" s="169"/>
      <c r="C30" s="169"/>
      <c r="D30" s="169"/>
      <c r="E30" s="169"/>
      <c r="F30" s="169"/>
      <c r="G30" s="169"/>
      <c r="H30" s="169"/>
      <c r="I30" s="190"/>
    </row>
    <row r="31" spans="1:18" x14ac:dyDescent="0.25">
      <c r="A31" s="171" t="s">
        <v>429</v>
      </c>
      <c r="B31" s="178"/>
      <c r="C31" s="178"/>
      <c r="D31" s="178"/>
      <c r="E31" s="178"/>
      <c r="F31" s="178"/>
      <c r="G31" s="178"/>
      <c r="H31" s="178"/>
      <c r="I31" s="177"/>
    </row>
    <row r="33" spans="2:9" x14ac:dyDescent="0.25">
      <c r="B33" s="90"/>
      <c r="C33" s="90"/>
      <c r="D33" s="90"/>
      <c r="E33" s="90"/>
      <c r="F33" s="90"/>
      <c r="G33" s="90"/>
      <c r="H33" s="90"/>
    </row>
    <row r="34" spans="2:9" x14ac:dyDescent="0.25">
      <c r="B34" s="96"/>
      <c r="C34" s="96"/>
      <c r="D34" s="96"/>
      <c r="E34" s="96"/>
      <c r="F34" s="96"/>
      <c r="G34" s="96"/>
      <c r="H34" s="96"/>
      <c r="I34" s="233"/>
    </row>
    <row r="35" spans="2:9" x14ac:dyDescent="0.25">
      <c r="B35" s="230"/>
      <c r="C35" s="230"/>
      <c r="D35" s="230"/>
      <c r="E35" s="230"/>
      <c r="F35" s="230"/>
      <c r="G35" s="230"/>
      <c r="H35" s="230"/>
      <c r="I35" s="230"/>
    </row>
  </sheetData>
  <mergeCells count="30">
    <mergeCell ref="G21:G22"/>
    <mergeCell ref="H21:H22"/>
    <mergeCell ref="A28:I28"/>
    <mergeCell ref="I7:I8"/>
    <mergeCell ref="F7:F8"/>
    <mergeCell ref="B7:B8"/>
    <mergeCell ref="B21:B22"/>
    <mergeCell ref="C21:C22"/>
    <mergeCell ref="I14:I15"/>
    <mergeCell ref="D21:D22"/>
    <mergeCell ref="A27:I27"/>
    <mergeCell ref="I21:I22"/>
    <mergeCell ref="A19:I19"/>
    <mergeCell ref="E14:E15"/>
    <mergeCell ref="D14:D15"/>
    <mergeCell ref="E21:E22"/>
    <mergeCell ref="F21:F22"/>
    <mergeCell ref="B14:B15"/>
    <mergeCell ref="C7:C8"/>
    <mergeCell ref="D7:D8"/>
    <mergeCell ref="F14:F15"/>
    <mergeCell ref="E7:E8"/>
    <mergeCell ref="A1:I2"/>
    <mergeCell ref="A12:I12"/>
    <mergeCell ref="A3:I4"/>
    <mergeCell ref="C14:C15"/>
    <mergeCell ref="G7:G8"/>
    <mergeCell ref="H7:H8"/>
    <mergeCell ref="G14:G15"/>
    <mergeCell ref="H14:H15"/>
  </mergeCells>
  <conditionalFormatting sqref="K9:Q9">
    <cfRule type="cellIs" dxfId="14" priority="3" operator="notEqual">
      <formula>0</formula>
    </cfRule>
  </conditionalFormatting>
  <conditionalFormatting sqref="K16:Q16">
    <cfRule type="cellIs" dxfId="13" priority="2" operator="notEqual">
      <formula>0</formula>
    </cfRule>
  </conditionalFormatting>
  <conditionalFormatting sqref="K23:Q23">
    <cfRule type="cellIs" dxfId="12" priority="1" operator="notEqual">
      <formula>0</formula>
    </cfRule>
  </conditionalFormatting>
  <hyperlinks>
    <hyperlink ref="K3" location="Índice!A1" display="Índice" xr:uid="{159364E7-0831-4E45-B2E7-4D16400D36E6}"/>
  </hyperlinks>
  <pageMargins left="0.7" right="0.7" top="0.75" bottom="0.75" header="0.3" footer="0.3"/>
  <pageSetup orientation="portrait" horizontalDpi="4294967294" verticalDpi="429496729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4EAED-2E2D-46AD-8A03-7A07AB877650}">
  <sheetPr codeName="Hoja11">
    <tabColor theme="9" tint="-0.249977111117893"/>
  </sheetPr>
  <dimension ref="A1:BG47"/>
  <sheetViews>
    <sheetView workbookViewId="0">
      <pane xSplit="54" ySplit="8" topLeftCell="BG35"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36.85546875" customWidth="1"/>
    <col min="2" max="54" width="11.42578125" hidden="1" customWidth="1"/>
    <col min="55" max="55" width="0" hidden="1" customWidth="1"/>
    <col min="56" max="56" width="0" style="7" hidden="1" customWidth="1"/>
    <col min="57" max="58" width="0" hidden="1" customWidth="1"/>
    <col min="59" max="59" width="11.42578125" style="152"/>
  </cols>
  <sheetData>
    <row r="1" spans="1:59" x14ac:dyDescent="0.25">
      <c r="A1" s="116" t="s">
        <v>144</v>
      </c>
      <c r="D1" s="134"/>
    </row>
    <row r="2" spans="1:59" x14ac:dyDescent="0.25">
      <c r="A2" s="116" t="s">
        <v>145</v>
      </c>
      <c r="V2" t="s">
        <v>210</v>
      </c>
    </row>
    <row r="3" spans="1:59" x14ac:dyDescent="0.25">
      <c r="A3" s="116" t="s">
        <v>146</v>
      </c>
    </row>
    <row r="5" spans="1:59" x14ac:dyDescent="0.25">
      <c r="A5" s="118" t="s">
        <v>266</v>
      </c>
    </row>
    <row r="6" spans="1:59" ht="20.25" x14ac:dyDescent="0.3">
      <c r="A6" s="135" t="s">
        <v>267</v>
      </c>
    </row>
    <row r="8" spans="1:59" x14ac:dyDescent="0.25">
      <c r="B8" s="108" t="s">
        <v>215</v>
      </c>
      <c r="C8" s="108" t="s">
        <v>216</v>
      </c>
      <c r="D8" s="108" t="s">
        <v>217</v>
      </c>
      <c r="E8" s="108" t="s">
        <v>218</v>
      </c>
      <c r="F8" s="108" t="s">
        <v>219</v>
      </c>
      <c r="G8" s="108" t="s">
        <v>220</v>
      </c>
      <c r="H8" s="123" t="s">
        <v>221</v>
      </c>
      <c r="I8" s="136" t="s">
        <v>222</v>
      </c>
      <c r="J8" s="123" t="s">
        <v>223</v>
      </c>
      <c r="K8" s="123" t="s">
        <v>224</v>
      </c>
      <c r="L8" s="123" t="s">
        <v>225</v>
      </c>
      <c r="M8" s="123" t="s">
        <v>226</v>
      </c>
      <c r="N8" s="123" t="s">
        <v>227</v>
      </c>
      <c r="O8" s="123" t="s">
        <v>228</v>
      </c>
      <c r="P8" s="123" t="s">
        <v>229</v>
      </c>
      <c r="Q8" s="123" t="s">
        <v>230</v>
      </c>
      <c r="R8" s="123" t="s">
        <v>231</v>
      </c>
      <c r="S8" s="123" t="s">
        <v>232</v>
      </c>
      <c r="T8" s="123" t="s">
        <v>233</v>
      </c>
      <c r="U8" s="123" t="s">
        <v>234</v>
      </c>
      <c r="V8" s="108" t="s">
        <v>235</v>
      </c>
      <c r="W8" s="108" t="s">
        <v>236</v>
      </c>
      <c r="X8" s="108" t="s">
        <v>237</v>
      </c>
      <c r="Y8" s="108" t="s">
        <v>238</v>
      </c>
      <c r="Z8" s="108" t="s">
        <v>239</v>
      </c>
      <c r="AA8" s="108" t="s">
        <v>240</v>
      </c>
      <c r="AB8" s="108" t="s">
        <v>241</v>
      </c>
      <c r="AC8" s="108" t="s">
        <v>242</v>
      </c>
      <c r="AD8" s="108" t="s">
        <v>243</v>
      </c>
      <c r="AE8" s="108" t="s">
        <v>244</v>
      </c>
      <c r="AF8" s="108" t="s">
        <v>245</v>
      </c>
      <c r="AG8" s="108" t="s">
        <v>246</v>
      </c>
      <c r="AH8" s="108" t="s">
        <v>247</v>
      </c>
      <c r="AI8" s="108" t="s">
        <v>248</v>
      </c>
      <c r="AJ8" s="108" t="s">
        <v>249</v>
      </c>
      <c r="AK8" s="108" t="s">
        <v>250</v>
      </c>
      <c r="AL8" s="108" t="s">
        <v>251</v>
      </c>
      <c r="AM8" s="108" t="s">
        <v>252</v>
      </c>
      <c r="AN8" s="108" t="s">
        <v>253</v>
      </c>
      <c r="AO8" s="108" t="s">
        <v>254</v>
      </c>
      <c r="AP8" s="108" t="s">
        <v>255</v>
      </c>
      <c r="AQ8" s="108" t="s">
        <v>256</v>
      </c>
      <c r="AR8" s="108" t="s">
        <v>257</v>
      </c>
      <c r="AS8" s="108" t="s">
        <v>258</v>
      </c>
      <c r="AT8" s="108" t="s">
        <v>259</v>
      </c>
      <c r="AU8" s="108" t="s">
        <v>260</v>
      </c>
      <c r="AV8" s="108" t="s">
        <v>261</v>
      </c>
      <c r="AW8" s="108" t="s">
        <v>262</v>
      </c>
      <c r="AX8" s="108" t="s">
        <v>202</v>
      </c>
      <c r="AY8" s="108" t="s">
        <v>203</v>
      </c>
      <c r="AZ8" s="108" t="s">
        <v>263</v>
      </c>
      <c r="BA8" s="108" t="s">
        <v>264</v>
      </c>
      <c r="BB8" s="108" t="s">
        <v>265</v>
      </c>
      <c r="BC8" s="108" t="s">
        <v>204</v>
      </c>
      <c r="BD8" s="104" t="s">
        <v>268</v>
      </c>
      <c r="BE8" s="108" t="s">
        <v>205</v>
      </c>
      <c r="BF8" s="108" t="s">
        <v>206</v>
      </c>
      <c r="BG8" s="156" t="s">
        <v>207</v>
      </c>
    </row>
    <row r="9" spans="1:59" x14ac:dyDescent="0.25">
      <c r="B9" s="137"/>
      <c r="D9" s="115"/>
      <c r="E9" s="138"/>
    </row>
    <row r="10" spans="1:59" x14ac:dyDescent="0.25">
      <c r="A10" s="116" t="s">
        <v>113</v>
      </c>
      <c r="B10" s="120">
        <v>5303</v>
      </c>
      <c r="C10" s="120">
        <v>5869</v>
      </c>
      <c r="D10" s="120">
        <v>5951</v>
      </c>
      <c r="E10" s="125">
        <v>4582</v>
      </c>
      <c r="F10" s="104">
        <v>9902</v>
      </c>
      <c r="G10" s="124">
        <v>10177</v>
      </c>
      <c r="H10" s="104">
        <v>10222</v>
      </c>
      <c r="I10" s="104">
        <v>11044</v>
      </c>
      <c r="J10" s="104">
        <v>13777</v>
      </c>
      <c r="K10" s="104">
        <v>13089</v>
      </c>
      <c r="L10" s="104">
        <v>18199</v>
      </c>
      <c r="M10" s="104">
        <v>18243</v>
      </c>
      <c r="N10" s="104">
        <v>20000</v>
      </c>
      <c r="O10" s="99">
        <v>20000</v>
      </c>
      <c r="P10" s="104">
        <v>20636</v>
      </c>
      <c r="Q10" s="104">
        <v>23380</v>
      </c>
      <c r="R10" s="104">
        <v>25000</v>
      </c>
      <c r="S10" s="104">
        <v>25000</v>
      </c>
      <c r="T10" s="104">
        <v>26002</v>
      </c>
      <c r="U10" s="104">
        <v>26558</v>
      </c>
      <c r="V10" s="7">
        <v>30889</v>
      </c>
      <c r="W10" s="7">
        <v>28854</v>
      </c>
      <c r="X10" s="7">
        <v>31063</v>
      </c>
      <c r="Y10" s="7">
        <v>31982</v>
      </c>
      <c r="Z10" s="7">
        <v>26794</v>
      </c>
      <c r="AA10" s="7">
        <v>30488</v>
      </c>
      <c r="AB10" s="7">
        <v>36536</v>
      </c>
      <c r="AC10" s="7">
        <v>30736</v>
      </c>
      <c r="AD10" s="7">
        <v>34516</v>
      </c>
      <c r="AE10" s="7">
        <v>32923</v>
      </c>
      <c r="AF10" s="7">
        <v>37668</v>
      </c>
      <c r="AG10" s="7">
        <v>30000</v>
      </c>
      <c r="AH10" s="7">
        <v>31897</v>
      </c>
      <c r="AI10" s="7">
        <v>33227</v>
      </c>
      <c r="AJ10" s="7">
        <v>34104</v>
      </c>
      <c r="AK10" s="7">
        <v>33453</v>
      </c>
      <c r="AL10" s="7">
        <v>33663</v>
      </c>
      <c r="AM10" s="7">
        <v>33233</v>
      </c>
      <c r="AN10" s="7">
        <v>33439</v>
      </c>
      <c r="AO10" s="7">
        <v>32809</v>
      </c>
      <c r="AP10" s="7">
        <v>34051</v>
      </c>
      <c r="AQ10" s="7">
        <v>34091</v>
      </c>
      <c r="AR10" s="7">
        <v>47285.1</v>
      </c>
      <c r="AS10" s="7">
        <v>45885.7</v>
      </c>
      <c r="AT10" s="7">
        <v>52530.5</v>
      </c>
      <c r="AU10" s="7">
        <v>51535</v>
      </c>
      <c r="AV10" s="7">
        <v>62083</v>
      </c>
      <c r="AW10" s="7">
        <v>59349</v>
      </c>
      <c r="AX10" s="7">
        <v>58813.2</v>
      </c>
      <c r="AY10" s="7">
        <v>70000</v>
      </c>
      <c r="AZ10" s="7">
        <v>60000</v>
      </c>
      <c r="BA10" s="7">
        <v>60000</v>
      </c>
      <c r="BB10" s="7">
        <v>60000</v>
      </c>
      <c r="BC10" s="7">
        <v>60000</v>
      </c>
      <c r="BD10" s="7">
        <v>60000</v>
      </c>
      <c r="BE10" s="100">
        <v>70000</v>
      </c>
      <c r="BF10" s="7">
        <v>70000</v>
      </c>
      <c r="BG10" s="152">
        <v>70000</v>
      </c>
    </row>
    <row r="11" spans="1:59" x14ac:dyDescent="0.25">
      <c r="A11" s="116" t="s">
        <v>114</v>
      </c>
      <c r="B11" s="120">
        <v>18226</v>
      </c>
      <c r="C11" s="120">
        <v>33596</v>
      </c>
      <c r="D11" s="120">
        <v>34245</v>
      </c>
      <c r="E11" s="125">
        <v>32636</v>
      </c>
      <c r="F11" s="104">
        <v>35854</v>
      </c>
      <c r="G11" s="124">
        <v>42278</v>
      </c>
      <c r="H11" s="104">
        <v>37778</v>
      </c>
      <c r="I11" s="104">
        <v>53892</v>
      </c>
      <c r="J11" s="104">
        <v>56483</v>
      </c>
      <c r="K11" s="104">
        <v>55911</v>
      </c>
      <c r="L11" s="104">
        <v>53881</v>
      </c>
      <c r="M11" s="104">
        <v>40541</v>
      </c>
      <c r="N11" s="104">
        <v>66567</v>
      </c>
      <c r="O11" s="99">
        <v>65552</v>
      </c>
      <c r="P11" s="104">
        <v>64796</v>
      </c>
      <c r="Q11" s="104">
        <v>58399</v>
      </c>
      <c r="R11" s="104">
        <v>66498</v>
      </c>
      <c r="S11" s="104">
        <v>74561</v>
      </c>
      <c r="T11" s="104">
        <v>102424</v>
      </c>
      <c r="U11" s="104">
        <v>89719</v>
      </c>
      <c r="V11" s="7">
        <v>101777</v>
      </c>
      <c r="W11" s="7">
        <v>85160</v>
      </c>
      <c r="X11" s="7">
        <v>70262</v>
      </c>
      <c r="Y11" s="7">
        <v>75000</v>
      </c>
      <c r="Z11" s="7">
        <v>77424</v>
      </c>
      <c r="AA11" s="7">
        <v>104647</v>
      </c>
      <c r="AB11" s="7">
        <v>101951</v>
      </c>
      <c r="AC11" s="7">
        <v>101471</v>
      </c>
      <c r="AD11" s="7">
        <v>109170</v>
      </c>
      <c r="AE11" s="7">
        <v>104385</v>
      </c>
      <c r="AF11" s="7">
        <v>131629</v>
      </c>
      <c r="AG11" s="7">
        <v>124807</v>
      </c>
      <c r="AH11" s="7">
        <v>159250</v>
      </c>
      <c r="AI11" s="7">
        <v>172484</v>
      </c>
      <c r="AJ11" s="7">
        <v>255239</v>
      </c>
      <c r="AK11" s="7">
        <v>188510</v>
      </c>
      <c r="AL11" s="7">
        <v>210100</v>
      </c>
      <c r="AM11" s="7">
        <v>187125</v>
      </c>
      <c r="AN11" s="7">
        <v>228819</v>
      </c>
      <c r="AO11" s="7">
        <v>175400</v>
      </c>
      <c r="AP11" s="7">
        <v>250000</v>
      </c>
      <c r="AQ11" s="7">
        <v>217836</v>
      </c>
      <c r="AR11" s="7">
        <v>300000</v>
      </c>
      <c r="AS11" s="7">
        <v>300000</v>
      </c>
      <c r="AT11" s="7">
        <v>300000</v>
      </c>
      <c r="AU11" s="7">
        <v>300000</v>
      </c>
      <c r="AV11" s="7">
        <v>300000</v>
      </c>
      <c r="AW11" s="7">
        <v>309214</v>
      </c>
      <c r="AX11" s="7">
        <v>400000</v>
      </c>
      <c r="AY11" s="7">
        <v>356438</v>
      </c>
      <c r="AZ11" s="7">
        <v>372128</v>
      </c>
      <c r="BA11" s="7">
        <v>321145</v>
      </c>
      <c r="BB11" s="7">
        <v>317338</v>
      </c>
      <c r="BC11" s="7">
        <v>350000</v>
      </c>
      <c r="BD11" s="7">
        <v>315770</v>
      </c>
      <c r="BE11" s="100">
        <v>392848</v>
      </c>
      <c r="BF11" s="7">
        <v>400774</v>
      </c>
      <c r="BG11" s="152">
        <v>434935</v>
      </c>
    </row>
    <row r="12" spans="1:59" x14ac:dyDescent="0.25">
      <c r="A12" s="116" t="s">
        <v>115</v>
      </c>
      <c r="B12" s="120">
        <v>43474</v>
      </c>
      <c r="C12" s="120">
        <v>50000</v>
      </c>
      <c r="D12" s="120">
        <v>60559</v>
      </c>
      <c r="E12" s="125">
        <v>58036</v>
      </c>
      <c r="F12" s="104">
        <v>64756</v>
      </c>
      <c r="G12" s="124">
        <v>68151</v>
      </c>
      <c r="H12" s="104">
        <v>73980</v>
      </c>
      <c r="I12" s="104">
        <v>75861</v>
      </c>
      <c r="J12" s="104">
        <v>95931</v>
      </c>
      <c r="K12" s="104">
        <v>97287</v>
      </c>
      <c r="L12" s="104">
        <v>112745</v>
      </c>
      <c r="M12" s="104">
        <v>124324</v>
      </c>
      <c r="N12" s="104">
        <v>135845</v>
      </c>
      <c r="O12" s="99">
        <v>126461</v>
      </c>
      <c r="P12" s="104">
        <v>136253</v>
      </c>
      <c r="Q12" s="104">
        <v>138361</v>
      </c>
      <c r="R12" s="104">
        <v>138699</v>
      </c>
      <c r="S12" s="104">
        <v>143930</v>
      </c>
      <c r="T12" s="104">
        <v>149443</v>
      </c>
      <c r="U12" s="104">
        <v>129271</v>
      </c>
      <c r="V12" s="7">
        <v>170723</v>
      </c>
      <c r="W12" s="7">
        <v>126833</v>
      </c>
      <c r="X12" s="7">
        <v>176857</v>
      </c>
      <c r="Y12" s="7">
        <v>119694</v>
      </c>
      <c r="Z12" s="7">
        <v>176135</v>
      </c>
      <c r="AA12" s="7">
        <v>135490</v>
      </c>
      <c r="AB12" s="7">
        <v>195267</v>
      </c>
      <c r="AC12" s="7">
        <v>140337</v>
      </c>
      <c r="AD12" s="7">
        <v>224608</v>
      </c>
      <c r="AE12" s="7">
        <v>176523</v>
      </c>
      <c r="AF12" s="7">
        <v>227923</v>
      </c>
      <c r="AG12" s="7">
        <v>149944</v>
      </c>
      <c r="AH12" s="7">
        <v>236076</v>
      </c>
      <c r="AI12" s="7">
        <v>148111</v>
      </c>
      <c r="AJ12" s="7">
        <v>252928</v>
      </c>
      <c r="AK12" s="7">
        <v>192087</v>
      </c>
      <c r="AL12" s="7">
        <v>252848</v>
      </c>
      <c r="AM12" s="7">
        <v>203707</v>
      </c>
      <c r="AN12" s="7">
        <v>280000</v>
      </c>
      <c r="AO12" s="7">
        <v>222918</v>
      </c>
      <c r="AP12" s="7">
        <v>293042</v>
      </c>
      <c r="AQ12" s="7">
        <v>303705</v>
      </c>
      <c r="AR12" s="7">
        <v>320369.5</v>
      </c>
      <c r="AS12" s="7">
        <v>292531.8</v>
      </c>
      <c r="AT12" s="7">
        <v>280000</v>
      </c>
      <c r="AU12" s="7">
        <v>291988</v>
      </c>
      <c r="AV12" s="7">
        <v>298274.90000000002</v>
      </c>
      <c r="AW12" s="7">
        <v>266628</v>
      </c>
      <c r="AX12" s="7">
        <v>284570.09999999998</v>
      </c>
      <c r="AY12" s="7">
        <v>245604</v>
      </c>
      <c r="AZ12" s="7">
        <v>351169</v>
      </c>
      <c r="BA12" s="7">
        <v>240000</v>
      </c>
      <c r="BB12" s="7">
        <v>305117</v>
      </c>
      <c r="BC12" s="7">
        <v>240000</v>
      </c>
      <c r="BD12" s="7">
        <v>360000</v>
      </c>
      <c r="BE12" s="100">
        <v>244846</v>
      </c>
      <c r="BF12" s="7">
        <v>322519</v>
      </c>
      <c r="BG12" s="152">
        <v>244304</v>
      </c>
    </row>
    <row r="13" spans="1:59" x14ac:dyDescent="0.25">
      <c r="A13" s="116" t="s">
        <v>116</v>
      </c>
      <c r="B13" s="120">
        <v>65739</v>
      </c>
      <c r="C13" s="120">
        <v>69950</v>
      </c>
      <c r="D13" s="120">
        <v>68166</v>
      </c>
      <c r="E13" s="125">
        <v>65225</v>
      </c>
      <c r="F13" s="104">
        <v>95818</v>
      </c>
      <c r="G13" s="124">
        <v>110309</v>
      </c>
      <c r="H13" s="104">
        <v>108517</v>
      </c>
      <c r="I13" s="104">
        <v>122525</v>
      </c>
      <c r="J13" s="104">
        <v>137148</v>
      </c>
      <c r="K13" s="104">
        <v>156325</v>
      </c>
      <c r="L13" s="104">
        <v>183064</v>
      </c>
      <c r="M13" s="104">
        <v>189252.59999999998</v>
      </c>
      <c r="N13" s="104">
        <v>215808</v>
      </c>
      <c r="O13" s="99">
        <v>249568</v>
      </c>
      <c r="P13" s="104">
        <v>252137</v>
      </c>
      <c r="Q13" s="104">
        <v>275601</v>
      </c>
      <c r="R13" s="104">
        <v>298193</v>
      </c>
      <c r="S13" s="104">
        <v>294556</v>
      </c>
      <c r="T13" s="104">
        <v>291734</v>
      </c>
      <c r="U13" s="104">
        <v>320123</v>
      </c>
      <c r="V13" s="7">
        <v>285829</v>
      </c>
      <c r="W13" s="7">
        <v>257850</v>
      </c>
      <c r="X13" s="7">
        <v>338818.6</v>
      </c>
      <c r="Y13" s="7">
        <v>335857</v>
      </c>
      <c r="Z13" s="7">
        <v>313039</v>
      </c>
      <c r="AA13" s="7">
        <v>294012</v>
      </c>
      <c r="AB13" s="7">
        <v>312975</v>
      </c>
      <c r="AC13" s="7">
        <v>293823</v>
      </c>
      <c r="AD13" s="7">
        <v>306806</v>
      </c>
      <c r="AE13" s="7">
        <v>312522.5</v>
      </c>
      <c r="AF13" s="7">
        <v>341307</v>
      </c>
      <c r="AG13" s="7">
        <v>303324</v>
      </c>
      <c r="AH13" s="7">
        <v>362138</v>
      </c>
      <c r="AI13" s="7">
        <v>403819</v>
      </c>
      <c r="AJ13" s="7">
        <v>471043</v>
      </c>
      <c r="AK13" s="7">
        <v>445587</v>
      </c>
      <c r="AL13" s="7">
        <v>436785</v>
      </c>
      <c r="AM13" s="7">
        <v>403500</v>
      </c>
      <c r="AN13" s="7">
        <v>455087</v>
      </c>
      <c r="AO13" s="7">
        <v>480803</v>
      </c>
      <c r="AP13" s="7">
        <v>457389</v>
      </c>
      <c r="AQ13" s="7">
        <v>475396.7</v>
      </c>
      <c r="AR13" s="7">
        <v>434610.7</v>
      </c>
      <c r="AS13" s="7">
        <v>472936.2</v>
      </c>
      <c r="AT13" s="7">
        <v>571406.9</v>
      </c>
      <c r="AU13" s="7">
        <v>453211</v>
      </c>
      <c r="AV13" s="7">
        <v>514995.5</v>
      </c>
      <c r="AW13" s="7">
        <v>483339</v>
      </c>
      <c r="AX13" s="7">
        <v>485070.1</v>
      </c>
      <c r="AY13" s="7">
        <v>483719</v>
      </c>
      <c r="AZ13" s="7">
        <v>532285</v>
      </c>
      <c r="BA13" s="7">
        <v>496981</v>
      </c>
      <c r="BB13" s="7">
        <v>463454</v>
      </c>
      <c r="BC13" s="7">
        <v>503459</v>
      </c>
      <c r="BD13" s="7">
        <v>472600</v>
      </c>
      <c r="BE13" s="100">
        <v>608129</v>
      </c>
      <c r="BF13" s="7">
        <v>608776</v>
      </c>
      <c r="BG13" s="152">
        <v>741258</v>
      </c>
    </row>
    <row r="14" spans="1:59" x14ac:dyDescent="0.25">
      <c r="A14" s="116" t="s">
        <v>117</v>
      </c>
      <c r="B14" s="120">
        <v>54670</v>
      </c>
      <c r="C14" s="120">
        <v>56954</v>
      </c>
      <c r="D14" s="120">
        <v>54751</v>
      </c>
      <c r="E14" s="125">
        <v>57871</v>
      </c>
      <c r="F14" s="104">
        <v>82111</v>
      </c>
      <c r="G14" s="124">
        <v>89828</v>
      </c>
      <c r="H14" s="104">
        <v>94867</v>
      </c>
      <c r="I14" s="104">
        <v>107987</v>
      </c>
      <c r="J14" s="104">
        <v>117365</v>
      </c>
      <c r="K14" s="104">
        <v>135786</v>
      </c>
      <c r="L14" s="104">
        <v>162188</v>
      </c>
      <c r="M14" s="104">
        <v>168809.3</v>
      </c>
      <c r="N14" s="104">
        <v>198623</v>
      </c>
      <c r="O14" s="99">
        <v>227730</v>
      </c>
      <c r="P14" s="104">
        <v>230149</v>
      </c>
      <c r="Q14" s="104">
        <v>261789</v>
      </c>
      <c r="R14" s="104">
        <v>266751</v>
      </c>
      <c r="S14" s="104">
        <v>272525</v>
      </c>
      <c r="T14" s="104">
        <v>259459</v>
      </c>
      <c r="U14" s="104">
        <v>293709</v>
      </c>
      <c r="V14" s="7">
        <v>270768</v>
      </c>
      <c r="W14" s="7">
        <v>237231</v>
      </c>
      <c r="X14" s="7">
        <v>302606.3</v>
      </c>
      <c r="Y14" s="7">
        <v>321201</v>
      </c>
      <c r="Z14" s="7">
        <v>279881</v>
      </c>
      <c r="AA14" s="7">
        <v>280450</v>
      </c>
      <c r="AB14" s="7">
        <v>274664</v>
      </c>
      <c r="AC14" s="7">
        <v>277739</v>
      </c>
      <c r="AD14" s="7">
        <v>283470</v>
      </c>
      <c r="AE14" s="7">
        <v>296828</v>
      </c>
      <c r="AF14" s="7">
        <v>301856</v>
      </c>
      <c r="AG14" s="7">
        <v>287917</v>
      </c>
      <c r="AH14" s="7">
        <v>324080</v>
      </c>
      <c r="AI14" s="7">
        <v>387850</v>
      </c>
      <c r="AJ14" s="7">
        <v>415313</v>
      </c>
      <c r="AK14" s="7">
        <v>421380</v>
      </c>
      <c r="AL14" s="7">
        <v>388995</v>
      </c>
      <c r="AM14" s="7">
        <v>378117</v>
      </c>
      <c r="AN14" s="7">
        <v>381854</v>
      </c>
      <c r="AO14" s="7">
        <v>436492</v>
      </c>
      <c r="AP14" s="7">
        <v>425584</v>
      </c>
      <c r="AQ14" s="7">
        <v>462000.3</v>
      </c>
      <c r="AR14" s="7">
        <v>382674.6</v>
      </c>
      <c r="AS14" s="7">
        <v>440912.5</v>
      </c>
      <c r="AT14" s="7">
        <v>440413.1</v>
      </c>
      <c r="AU14" s="7">
        <v>401442</v>
      </c>
      <c r="AV14" s="7">
        <v>415511.2</v>
      </c>
      <c r="AW14" s="7">
        <v>420133</v>
      </c>
      <c r="AX14" s="7">
        <v>350500</v>
      </c>
      <c r="AY14" s="7">
        <v>435993</v>
      </c>
      <c r="AZ14" s="7">
        <v>464806</v>
      </c>
      <c r="BA14" s="7">
        <v>430695</v>
      </c>
      <c r="BB14" s="7">
        <v>367560</v>
      </c>
      <c r="BC14" s="7">
        <v>459591</v>
      </c>
      <c r="BD14" s="7">
        <v>392600</v>
      </c>
      <c r="BE14" s="100">
        <v>536025</v>
      </c>
      <c r="BF14" s="7">
        <v>520050</v>
      </c>
      <c r="BG14" s="152">
        <v>682376</v>
      </c>
    </row>
    <row r="15" spans="1:59" x14ac:dyDescent="0.25">
      <c r="A15" s="116" t="s">
        <v>118</v>
      </c>
      <c r="B15" s="120">
        <v>11069</v>
      </c>
      <c r="C15" s="120">
        <v>12995</v>
      </c>
      <c r="D15" s="120">
        <v>13415</v>
      </c>
      <c r="E15" s="125">
        <v>7355</v>
      </c>
      <c r="F15" s="104">
        <v>13707</v>
      </c>
      <c r="G15" s="124">
        <v>20481</v>
      </c>
      <c r="H15" s="104">
        <v>13650</v>
      </c>
      <c r="I15" s="104">
        <v>14537</v>
      </c>
      <c r="J15" s="104">
        <v>19783</v>
      </c>
      <c r="K15" s="104">
        <v>20539</v>
      </c>
      <c r="L15" s="104">
        <v>20876</v>
      </c>
      <c r="M15" s="104">
        <v>20443.3</v>
      </c>
      <c r="N15" s="104">
        <v>17185</v>
      </c>
      <c r="O15" s="99">
        <v>21838</v>
      </c>
      <c r="P15" s="104">
        <v>21989</v>
      </c>
      <c r="Q15" s="104">
        <v>13812</v>
      </c>
      <c r="R15" s="104">
        <v>31442</v>
      </c>
      <c r="S15" s="104">
        <v>22031</v>
      </c>
      <c r="T15" s="104">
        <v>32275</v>
      </c>
      <c r="U15" s="104">
        <v>26414</v>
      </c>
      <c r="V15" s="7">
        <v>15061</v>
      </c>
      <c r="W15" s="7">
        <v>20619</v>
      </c>
      <c r="X15" s="7">
        <v>36212.300000000003</v>
      </c>
      <c r="Y15" s="7">
        <v>14656</v>
      </c>
      <c r="Z15" s="7">
        <v>33158</v>
      </c>
      <c r="AA15" s="7">
        <v>13562</v>
      </c>
      <c r="AB15" s="7">
        <v>38311</v>
      </c>
      <c r="AC15" s="7">
        <v>16084</v>
      </c>
      <c r="AD15" s="7">
        <v>23336</v>
      </c>
      <c r="AE15" s="7">
        <v>15694.5</v>
      </c>
      <c r="AF15" s="7">
        <v>39451</v>
      </c>
      <c r="AG15" s="7">
        <v>15407</v>
      </c>
      <c r="AH15" s="7">
        <v>38058</v>
      </c>
      <c r="AI15" s="7">
        <v>15969</v>
      </c>
      <c r="AJ15" s="7">
        <v>55730</v>
      </c>
      <c r="AK15" s="7">
        <v>24207</v>
      </c>
      <c r="AL15" s="7">
        <v>47789</v>
      </c>
      <c r="AM15" s="7">
        <v>25383</v>
      </c>
      <c r="AN15" s="7">
        <v>73232</v>
      </c>
      <c r="AO15" s="7">
        <v>44311</v>
      </c>
      <c r="AP15" s="7">
        <v>31805</v>
      </c>
      <c r="AQ15" s="7">
        <v>13396.4</v>
      </c>
      <c r="AR15" s="7">
        <v>51936.1</v>
      </c>
      <c r="AS15" s="7">
        <v>32023.7</v>
      </c>
      <c r="AT15" s="7">
        <v>130993.8</v>
      </c>
      <c r="AU15" s="7">
        <v>51769</v>
      </c>
      <c r="AV15" s="7">
        <v>99484.5</v>
      </c>
      <c r="AW15" s="7">
        <v>63206</v>
      </c>
      <c r="AX15" s="7">
        <v>134570.1</v>
      </c>
      <c r="AY15" s="7">
        <v>47726</v>
      </c>
      <c r="AZ15" s="7">
        <v>67479</v>
      </c>
      <c r="BA15" s="7">
        <v>66286</v>
      </c>
      <c r="BB15" s="7">
        <v>95894</v>
      </c>
      <c r="BC15" s="7">
        <v>43868</v>
      </c>
      <c r="BD15" s="7">
        <v>80000</v>
      </c>
      <c r="BE15" s="100">
        <v>72104</v>
      </c>
      <c r="BF15" s="7">
        <v>88726</v>
      </c>
      <c r="BG15" s="152">
        <v>58882</v>
      </c>
    </row>
    <row r="16" spans="1:59" x14ac:dyDescent="0.25">
      <c r="A16" s="116" t="s">
        <v>119</v>
      </c>
      <c r="B16" s="120">
        <v>0</v>
      </c>
      <c r="C16" s="120">
        <v>0</v>
      </c>
      <c r="D16" s="120">
        <v>0</v>
      </c>
      <c r="E16" s="125">
        <v>0</v>
      </c>
      <c r="F16" s="104">
        <v>0</v>
      </c>
      <c r="G16" s="124">
        <v>0</v>
      </c>
      <c r="H16" s="104">
        <v>0</v>
      </c>
      <c r="I16" s="104">
        <v>0</v>
      </c>
      <c r="J16" s="104">
        <v>0</v>
      </c>
      <c r="K16" s="104">
        <v>0</v>
      </c>
      <c r="L16" s="104">
        <v>0</v>
      </c>
      <c r="M16" s="104">
        <v>0</v>
      </c>
      <c r="N16" s="104">
        <v>0</v>
      </c>
      <c r="O16" s="99">
        <v>0</v>
      </c>
      <c r="P16" s="104">
        <v>0</v>
      </c>
      <c r="Q16" s="104">
        <v>0</v>
      </c>
      <c r="R16" s="104">
        <v>0</v>
      </c>
      <c r="S16" s="104">
        <v>0</v>
      </c>
      <c r="T16" s="104">
        <v>0</v>
      </c>
      <c r="U16" s="104">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100">
        <v>0</v>
      </c>
      <c r="BF16" s="7">
        <v>0</v>
      </c>
      <c r="BG16" s="152">
        <v>0</v>
      </c>
    </row>
    <row r="17" spans="1:59" x14ac:dyDescent="0.25">
      <c r="A17" s="116" t="s">
        <v>120</v>
      </c>
      <c r="B17" s="120">
        <v>0</v>
      </c>
      <c r="C17" s="120">
        <v>0</v>
      </c>
      <c r="D17" s="120">
        <v>0</v>
      </c>
      <c r="E17" s="125">
        <v>0</v>
      </c>
      <c r="F17" s="104">
        <v>0</v>
      </c>
      <c r="G17" s="124">
        <v>0</v>
      </c>
      <c r="H17" s="104">
        <v>0</v>
      </c>
      <c r="I17" s="104">
        <v>0</v>
      </c>
      <c r="J17" s="104">
        <v>0</v>
      </c>
      <c r="K17" s="104">
        <v>0</v>
      </c>
      <c r="L17" s="104">
        <v>0</v>
      </c>
      <c r="M17" s="104">
        <v>0</v>
      </c>
      <c r="N17" s="104">
        <v>0</v>
      </c>
      <c r="O17" s="99">
        <v>0</v>
      </c>
      <c r="P17" s="104">
        <v>0</v>
      </c>
      <c r="Q17" s="104">
        <v>0</v>
      </c>
      <c r="R17" s="104">
        <v>0</v>
      </c>
      <c r="S17" s="104">
        <v>0</v>
      </c>
      <c r="T17" s="104">
        <v>0</v>
      </c>
      <c r="U17" s="104">
        <v>0</v>
      </c>
      <c r="V17" s="7">
        <v>0</v>
      </c>
      <c r="W17" s="7">
        <v>0</v>
      </c>
      <c r="X17" s="7">
        <v>0</v>
      </c>
      <c r="Y17" s="7">
        <v>0</v>
      </c>
      <c r="Z17" s="7">
        <v>0</v>
      </c>
      <c r="AA17" s="7">
        <v>0</v>
      </c>
      <c r="AB17" s="7">
        <v>0</v>
      </c>
      <c r="AC17" s="7">
        <v>0</v>
      </c>
      <c r="AD17" s="7">
        <v>0</v>
      </c>
      <c r="AE17" s="7">
        <v>0</v>
      </c>
      <c r="AF17" s="7">
        <v>0</v>
      </c>
      <c r="AG17" s="7">
        <v>0</v>
      </c>
      <c r="AH17" s="7">
        <v>0</v>
      </c>
      <c r="AI17" s="7">
        <v>0</v>
      </c>
      <c r="AJ17" s="7">
        <v>0</v>
      </c>
      <c r="AK17" s="7">
        <v>0</v>
      </c>
      <c r="AL17" s="7">
        <v>0</v>
      </c>
      <c r="AM17" s="7">
        <v>0</v>
      </c>
      <c r="AN17" s="7">
        <v>0</v>
      </c>
      <c r="AO17" s="7">
        <v>0</v>
      </c>
      <c r="AP17" s="7">
        <v>0</v>
      </c>
      <c r="AQ17" s="7">
        <v>0</v>
      </c>
      <c r="AR17" s="7">
        <v>0</v>
      </c>
      <c r="AS17" s="7">
        <v>0</v>
      </c>
      <c r="AT17" s="7">
        <v>0</v>
      </c>
      <c r="AU17" s="7">
        <v>0</v>
      </c>
      <c r="AV17" s="7">
        <v>0</v>
      </c>
      <c r="AW17" s="7">
        <v>0</v>
      </c>
      <c r="AX17" s="7">
        <v>0</v>
      </c>
      <c r="AY17" s="7">
        <v>0</v>
      </c>
      <c r="AZ17" s="7">
        <v>0</v>
      </c>
      <c r="BA17" s="7">
        <v>0</v>
      </c>
      <c r="BB17" s="7">
        <v>0</v>
      </c>
      <c r="BC17" s="7">
        <v>0</v>
      </c>
      <c r="BD17" s="7">
        <v>0</v>
      </c>
      <c r="BE17" s="100">
        <v>0</v>
      </c>
      <c r="BF17" s="7">
        <v>0</v>
      </c>
      <c r="BG17" s="152">
        <v>0</v>
      </c>
    </row>
    <row r="18" spans="1:59" x14ac:dyDescent="0.25">
      <c r="A18" s="116" t="s">
        <v>121</v>
      </c>
      <c r="B18" s="120">
        <v>0</v>
      </c>
      <c r="C18" s="120">
        <v>0</v>
      </c>
      <c r="D18" s="120">
        <v>0</v>
      </c>
      <c r="E18" s="125">
        <v>0</v>
      </c>
      <c r="F18" s="104">
        <v>0</v>
      </c>
      <c r="G18" s="124">
        <v>0</v>
      </c>
      <c r="H18" s="104">
        <v>0</v>
      </c>
      <c r="I18" s="104">
        <v>0</v>
      </c>
      <c r="J18" s="104">
        <v>0</v>
      </c>
      <c r="K18" s="104">
        <v>0</v>
      </c>
      <c r="L18" s="104">
        <v>0</v>
      </c>
      <c r="M18" s="104">
        <v>0</v>
      </c>
      <c r="N18" s="104">
        <v>0</v>
      </c>
      <c r="O18" s="99">
        <v>0</v>
      </c>
      <c r="P18" s="104">
        <v>0</v>
      </c>
      <c r="Q18" s="104">
        <v>0</v>
      </c>
      <c r="R18" s="104">
        <v>0</v>
      </c>
      <c r="S18" s="104">
        <v>0</v>
      </c>
      <c r="T18" s="104">
        <v>0</v>
      </c>
      <c r="U18" s="104">
        <v>0</v>
      </c>
      <c r="V18" s="7">
        <v>0</v>
      </c>
      <c r="W18" s="7">
        <v>0</v>
      </c>
      <c r="X18" s="7">
        <v>0</v>
      </c>
      <c r="Y18" s="7">
        <v>0</v>
      </c>
      <c r="Z18" s="7">
        <v>0</v>
      </c>
      <c r="AA18" s="7">
        <v>0</v>
      </c>
      <c r="AB18" s="7">
        <v>0</v>
      </c>
      <c r="AC18" s="7">
        <v>0</v>
      </c>
      <c r="AD18" s="7">
        <v>0</v>
      </c>
      <c r="AE18" s="7">
        <v>0</v>
      </c>
      <c r="AF18" s="7">
        <v>0</v>
      </c>
      <c r="AG18" s="7">
        <v>0</v>
      </c>
      <c r="AH18" s="7">
        <v>0</v>
      </c>
      <c r="AI18" s="7">
        <v>0</v>
      </c>
      <c r="AJ18" s="7">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0</v>
      </c>
      <c r="BB18" s="7">
        <v>0</v>
      </c>
      <c r="BC18" s="7">
        <v>0</v>
      </c>
      <c r="BD18" s="7">
        <v>0</v>
      </c>
      <c r="BE18" s="100">
        <v>0</v>
      </c>
      <c r="BF18" s="7">
        <v>0</v>
      </c>
      <c r="BG18" s="152">
        <v>0</v>
      </c>
    </row>
    <row r="19" spans="1:59" x14ac:dyDescent="0.25">
      <c r="A19" s="116" t="s">
        <v>122</v>
      </c>
      <c r="B19" s="120">
        <v>31870</v>
      </c>
      <c r="C19" s="120">
        <v>28070</v>
      </c>
      <c r="D19" s="120">
        <v>36134</v>
      </c>
      <c r="E19" s="125">
        <v>37071</v>
      </c>
      <c r="F19" s="104">
        <v>36806</v>
      </c>
      <c r="G19" s="124">
        <v>41083</v>
      </c>
      <c r="H19" s="104">
        <v>51297</v>
      </c>
      <c r="I19" s="104">
        <v>49735</v>
      </c>
      <c r="J19" s="104">
        <v>56475</v>
      </c>
      <c r="K19" s="104">
        <v>77657</v>
      </c>
      <c r="L19" s="104">
        <v>91238</v>
      </c>
      <c r="M19" s="104">
        <v>86730</v>
      </c>
      <c r="N19" s="104">
        <v>76059</v>
      </c>
      <c r="O19" s="99">
        <v>102602</v>
      </c>
      <c r="P19" s="104">
        <v>75575</v>
      </c>
      <c r="Q19" s="104">
        <v>204336</v>
      </c>
      <c r="R19" s="104">
        <v>84843</v>
      </c>
      <c r="S19" s="104">
        <v>148020</v>
      </c>
      <c r="T19" s="104">
        <v>123914</v>
      </c>
      <c r="U19" s="104">
        <v>146127</v>
      </c>
      <c r="V19" s="7">
        <v>146234</v>
      </c>
      <c r="W19" s="7">
        <v>179143</v>
      </c>
      <c r="X19" s="7">
        <v>166667</v>
      </c>
      <c r="Y19" s="7">
        <v>231531</v>
      </c>
      <c r="Z19" s="7">
        <v>198827</v>
      </c>
      <c r="AA19" s="7">
        <v>169203</v>
      </c>
      <c r="AB19" s="7">
        <v>228758</v>
      </c>
      <c r="AC19" s="7">
        <v>200831</v>
      </c>
      <c r="AD19" s="7">
        <v>236466</v>
      </c>
      <c r="AE19" s="7">
        <v>193865.59999999998</v>
      </c>
      <c r="AF19" s="7">
        <v>240541</v>
      </c>
      <c r="AG19" s="7">
        <v>245763</v>
      </c>
      <c r="AH19" s="7">
        <v>328620</v>
      </c>
      <c r="AI19" s="7">
        <v>418627</v>
      </c>
      <c r="AJ19" s="7">
        <v>458696</v>
      </c>
      <c r="AK19" s="7">
        <v>246813</v>
      </c>
      <c r="AL19" s="7">
        <v>239672</v>
      </c>
      <c r="AM19" s="7">
        <v>227790</v>
      </c>
      <c r="AN19" s="7">
        <v>215237</v>
      </c>
      <c r="AO19" s="7">
        <v>217467</v>
      </c>
      <c r="AP19" s="7">
        <v>217260</v>
      </c>
      <c r="AQ19" s="7">
        <v>195308</v>
      </c>
      <c r="AR19" s="7">
        <v>179591.6</v>
      </c>
      <c r="AS19" s="7">
        <v>171614.4</v>
      </c>
      <c r="AT19" s="7">
        <v>206327.9</v>
      </c>
      <c r="AU19" s="7">
        <v>234976</v>
      </c>
      <c r="AV19" s="7">
        <v>211724</v>
      </c>
      <c r="AW19" s="7">
        <v>220281</v>
      </c>
      <c r="AX19" s="7">
        <v>209730.5</v>
      </c>
      <c r="AY19" s="7">
        <v>220098</v>
      </c>
      <c r="AZ19" s="7">
        <v>235743</v>
      </c>
      <c r="BA19" s="7">
        <v>195770</v>
      </c>
      <c r="BB19" s="7">
        <v>150611</v>
      </c>
      <c r="BC19" s="7">
        <v>229202</v>
      </c>
      <c r="BD19" s="7">
        <v>195201</v>
      </c>
      <c r="BE19" s="100">
        <v>229607</v>
      </c>
      <c r="BF19" s="7">
        <v>237621</v>
      </c>
      <c r="BG19" s="152">
        <v>230342</v>
      </c>
    </row>
    <row r="20" spans="1:59" x14ac:dyDescent="0.25">
      <c r="A20" s="116" t="s">
        <v>123</v>
      </c>
      <c r="B20" s="120">
        <v>28405</v>
      </c>
      <c r="C20" s="120">
        <v>24982</v>
      </c>
      <c r="D20" s="120">
        <v>31296</v>
      </c>
      <c r="E20" s="125">
        <v>31944</v>
      </c>
      <c r="F20" s="104">
        <v>30888</v>
      </c>
      <c r="G20" s="124">
        <v>33976</v>
      </c>
      <c r="H20" s="104">
        <v>46121</v>
      </c>
      <c r="I20" s="104">
        <v>43719</v>
      </c>
      <c r="J20" s="104">
        <v>51228</v>
      </c>
      <c r="K20" s="104">
        <v>71570</v>
      </c>
      <c r="L20" s="104">
        <v>82524</v>
      </c>
      <c r="M20" s="104">
        <v>75946</v>
      </c>
      <c r="N20" s="104">
        <v>67073</v>
      </c>
      <c r="O20" s="99">
        <v>87608</v>
      </c>
      <c r="P20" s="104">
        <v>59393</v>
      </c>
      <c r="Q20" s="104">
        <v>189552</v>
      </c>
      <c r="R20" s="104">
        <v>72868</v>
      </c>
      <c r="S20" s="104">
        <v>133324</v>
      </c>
      <c r="T20" s="104">
        <v>107998</v>
      </c>
      <c r="U20" s="104">
        <v>130008</v>
      </c>
      <c r="V20" s="7">
        <v>127122</v>
      </c>
      <c r="W20" s="7">
        <v>162759</v>
      </c>
      <c r="X20" s="7">
        <v>147489</v>
      </c>
      <c r="Y20" s="7">
        <v>210156</v>
      </c>
      <c r="Z20" s="7">
        <v>175838</v>
      </c>
      <c r="AA20" s="7">
        <v>155501</v>
      </c>
      <c r="AB20" s="7">
        <v>209348</v>
      </c>
      <c r="AC20" s="7">
        <v>179333</v>
      </c>
      <c r="AD20" s="7">
        <v>217449</v>
      </c>
      <c r="AE20" s="7">
        <v>180145.3</v>
      </c>
      <c r="AF20" s="7">
        <v>217783</v>
      </c>
      <c r="AG20" s="7">
        <v>231011</v>
      </c>
      <c r="AH20" s="7">
        <v>313518</v>
      </c>
      <c r="AI20" s="7">
        <v>396872</v>
      </c>
      <c r="AJ20" s="7">
        <v>429773</v>
      </c>
      <c r="AK20" s="7">
        <v>230623</v>
      </c>
      <c r="AL20" s="7">
        <v>220980</v>
      </c>
      <c r="AM20" s="7">
        <v>209619</v>
      </c>
      <c r="AN20" s="7">
        <v>195925</v>
      </c>
      <c r="AO20" s="7">
        <v>197310</v>
      </c>
      <c r="AP20" s="7">
        <v>191399</v>
      </c>
      <c r="AQ20" s="7">
        <v>171634</v>
      </c>
      <c r="AR20" s="7">
        <v>159260</v>
      </c>
      <c r="AS20" s="7">
        <v>148147.20000000001</v>
      </c>
      <c r="AT20" s="7">
        <v>191327.9</v>
      </c>
      <c r="AU20" s="7">
        <v>208894</v>
      </c>
      <c r="AV20" s="7">
        <v>193395.20000000001</v>
      </c>
      <c r="AW20" s="7">
        <v>202321</v>
      </c>
      <c r="AX20" s="7">
        <v>179976.8</v>
      </c>
      <c r="AY20" s="7">
        <v>204637</v>
      </c>
      <c r="AZ20" s="7">
        <v>209282</v>
      </c>
      <c r="BA20" s="7">
        <v>167010</v>
      </c>
      <c r="BB20" s="7">
        <v>133111</v>
      </c>
      <c r="BC20" s="7">
        <v>204391</v>
      </c>
      <c r="BD20" s="7">
        <v>180384</v>
      </c>
      <c r="BE20" s="100">
        <v>208760</v>
      </c>
      <c r="BF20" s="7">
        <v>219675</v>
      </c>
      <c r="BG20" s="152">
        <v>210300</v>
      </c>
    </row>
    <row r="21" spans="1:59" x14ac:dyDescent="0.25">
      <c r="A21" s="116" t="s">
        <v>124</v>
      </c>
      <c r="B21" s="120">
        <v>3466</v>
      </c>
      <c r="C21" s="120">
        <v>3088</v>
      </c>
      <c r="D21" s="120">
        <v>4838</v>
      </c>
      <c r="E21" s="125">
        <v>5127</v>
      </c>
      <c r="F21" s="104">
        <v>5918</v>
      </c>
      <c r="G21" s="124">
        <v>7107</v>
      </c>
      <c r="H21" s="104">
        <v>5176</v>
      </c>
      <c r="I21" s="104">
        <v>6016</v>
      </c>
      <c r="J21" s="104">
        <v>5247</v>
      </c>
      <c r="K21" s="104">
        <v>6087</v>
      </c>
      <c r="L21" s="104">
        <v>8715</v>
      </c>
      <c r="M21" s="104">
        <v>10784</v>
      </c>
      <c r="N21" s="104">
        <v>8986</v>
      </c>
      <c r="O21" s="99">
        <v>14994</v>
      </c>
      <c r="P21" s="104">
        <v>16182</v>
      </c>
      <c r="Q21" s="104">
        <v>14784</v>
      </c>
      <c r="R21" s="104">
        <v>11975</v>
      </c>
      <c r="S21" s="104">
        <v>14696</v>
      </c>
      <c r="T21" s="104">
        <v>15916</v>
      </c>
      <c r="U21" s="104">
        <v>16119</v>
      </c>
      <c r="V21" s="7">
        <v>19112</v>
      </c>
      <c r="W21" s="7">
        <v>16384</v>
      </c>
      <c r="X21" s="7">
        <v>19178</v>
      </c>
      <c r="Y21" s="7">
        <v>21375</v>
      </c>
      <c r="Z21" s="7">
        <v>22989</v>
      </c>
      <c r="AA21" s="7">
        <v>13702</v>
      </c>
      <c r="AB21" s="7">
        <v>19410</v>
      </c>
      <c r="AC21" s="7">
        <v>21498</v>
      </c>
      <c r="AD21" s="7">
        <v>19017</v>
      </c>
      <c r="AE21" s="7">
        <v>13720.3</v>
      </c>
      <c r="AF21" s="7">
        <v>22758</v>
      </c>
      <c r="AG21" s="7">
        <v>14752</v>
      </c>
      <c r="AH21" s="7">
        <v>15103</v>
      </c>
      <c r="AI21" s="7">
        <v>21755</v>
      </c>
      <c r="AJ21" s="7">
        <v>28923</v>
      </c>
      <c r="AK21" s="7">
        <v>16189</v>
      </c>
      <c r="AL21" s="7">
        <v>18693</v>
      </c>
      <c r="AM21" s="7">
        <v>18171</v>
      </c>
      <c r="AN21" s="7">
        <v>19313</v>
      </c>
      <c r="AO21" s="7">
        <v>20157</v>
      </c>
      <c r="AP21" s="7">
        <v>25861</v>
      </c>
      <c r="AQ21" s="7">
        <v>23674</v>
      </c>
      <c r="AR21" s="7">
        <v>20331.599999999999</v>
      </c>
      <c r="AS21" s="7">
        <v>23467.200000000001</v>
      </c>
      <c r="AT21" s="7">
        <v>15000</v>
      </c>
      <c r="AU21" s="7">
        <v>26082</v>
      </c>
      <c r="AV21" s="7">
        <v>18328.8</v>
      </c>
      <c r="AW21" s="7">
        <v>17960</v>
      </c>
      <c r="AX21" s="7">
        <v>29753.7</v>
      </c>
      <c r="AY21" s="7">
        <v>15461</v>
      </c>
      <c r="AZ21" s="7">
        <v>26461</v>
      </c>
      <c r="BA21" s="7">
        <v>28760</v>
      </c>
      <c r="BB21" s="7">
        <v>17500</v>
      </c>
      <c r="BC21" s="7">
        <v>24811</v>
      </c>
      <c r="BD21" s="7">
        <v>14817</v>
      </c>
      <c r="BE21" s="100">
        <v>20847</v>
      </c>
      <c r="BF21" s="7">
        <v>17946</v>
      </c>
      <c r="BG21" s="152">
        <v>20042</v>
      </c>
    </row>
    <row r="22" spans="1:59" x14ac:dyDescent="0.25">
      <c r="A22" s="116" t="s">
        <v>125</v>
      </c>
      <c r="B22" s="120">
        <v>74754</v>
      </c>
      <c r="C22" s="120">
        <v>85483</v>
      </c>
      <c r="D22" s="120">
        <v>96722</v>
      </c>
      <c r="E22" s="125">
        <v>100769</v>
      </c>
      <c r="F22" s="104">
        <v>108802</v>
      </c>
      <c r="G22" s="124">
        <v>105559</v>
      </c>
      <c r="H22" s="104">
        <v>130020</v>
      </c>
      <c r="I22" s="104">
        <v>129333</v>
      </c>
      <c r="J22" s="104">
        <v>147953</v>
      </c>
      <c r="K22" s="104">
        <v>169594</v>
      </c>
      <c r="L22" s="104">
        <v>190797</v>
      </c>
      <c r="M22" s="104">
        <v>169882</v>
      </c>
      <c r="N22" s="104">
        <v>177236</v>
      </c>
      <c r="O22" s="99">
        <v>222681</v>
      </c>
      <c r="P22" s="104">
        <v>294845</v>
      </c>
      <c r="Q22" s="104">
        <v>212876</v>
      </c>
      <c r="R22" s="104">
        <v>181913</v>
      </c>
      <c r="S22" s="104">
        <v>200780</v>
      </c>
      <c r="T22" s="104">
        <v>257198</v>
      </c>
      <c r="U22" s="104">
        <v>213207</v>
      </c>
      <c r="V22" s="7">
        <v>280281</v>
      </c>
      <c r="W22" s="7">
        <v>223238</v>
      </c>
      <c r="X22" s="7">
        <v>290038</v>
      </c>
      <c r="Y22" s="7">
        <v>210667</v>
      </c>
      <c r="Z22" s="7">
        <v>328381</v>
      </c>
      <c r="AA22" s="7">
        <v>221405</v>
      </c>
      <c r="AB22" s="7">
        <v>381720</v>
      </c>
      <c r="AC22" s="7">
        <v>297735</v>
      </c>
      <c r="AD22" s="7">
        <v>332216</v>
      </c>
      <c r="AE22" s="7">
        <v>277718</v>
      </c>
      <c r="AF22" s="7">
        <v>325079</v>
      </c>
      <c r="AG22" s="7">
        <v>245857</v>
      </c>
      <c r="AH22" s="7">
        <v>327706</v>
      </c>
      <c r="AI22" s="7">
        <v>400829</v>
      </c>
      <c r="AJ22" s="7">
        <v>470048</v>
      </c>
      <c r="AK22" s="7">
        <v>327904</v>
      </c>
      <c r="AL22" s="7">
        <v>370363</v>
      </c>
      <c r="AM22" s="7">
        <v>395958</v>
      </c>
      <c r="AN22" s="7">
        <v>414703</v>
      </c>
      <c r="AO22" s="7">
        <v>289804</v>
      </c>
      <c r="AP22" s="7">
        <v>259004</v>
      </c>
      <c r="AQ22" s="7">
        <v>235911</v>
      </c>
      <c r="AR22" s="7">
        <v>233461.4</v>
      </c>
      <c r="AS22" s="7">
        <v>238311.4</v>
      </c>
      <c r="AT22" s="7">
        <v>208307</v>
      </c>
      <c r="AU22" s="7">
        <v>241269</v>
      </c>
      <c r="AV22" s="7">
        <v>268453.59999999998</v>
      </c>
      <c r="AW22" s="7">
        <v>320539</v>
      </c>
      <c r="AX22" s="7">
        <v>444844.3</v>
      </c>
      <c r="AY22" s="7">
        <v>346461</v>
      </c>
      <c r="AZ22" s="7">
        <v>422211</v>
      </c>
      <c r="BA22" s="7">
        <v>351245</v>
      </c>
      <c r="BB22" s="7">
        <v>312155</v>
      </c>
      <c r="BC22" s="7">
        <v>302246</v>
      </c>
      <c r="BD22" s="7">
        <v>273136</v>
      </c>
      <c r="BE22" s="100">
        <v>297885</v>
      </c>
      <c r="BF22" s="7">
        <v>297574</v>
      </c>
      <c r="BG22" s="152">
        <v>313852</v>
      </c>
    </row>
    <row r="23" spans="1:59" x14ac:dyDescent="0.25">
      <c r="A23" s="116" t="s">
        <v>126</v>
      </c>
      <c r="B23" s="120">
        <v>67807</v>
      </c>
      <c r="C23" s="120">
        <v>76947</v>
      </c>
      <c r="D23" s="120">
        <v>88709</v>
      </c>
      <c r="E23" s="125">
        <v>90083</v>
      </c>
      <c r="F23" s="104">
        <v>99683</v>
      </c>
      <c r="G23" s="124">
        <v>96354</v>
      </c>
      <c r="H23" s="104">
        <v>118935</v>
      </c>
      <c r="I23" s="104">
        <v>114911</v>
      </c>
      <c r="J23" s="104">
        <v>134741</v>
      </c>
      <c r="K23" s="104">
        <v>157261</v>
      </c>
      <c r="L23" s="104">
        <v>175699</v>
      </c>
      <c r="M23" s="104">
        <v>158872</v>
      </c>
      <c r="N23" s="104">
        <v>161099</v>
      </c>
      <c r="O23" s="99">
        <v>207155</v>
      </c>
      <c r="P23" s="104">
        <v>275707</v>
      </c>
      <c r="Q23" s="104">
        <v>194428</v>
      </c>
      <c r="R23" s="104">
        <v>164828</v>
      </c>
      <c r="S23" s="104">
        <v>189124</v>
      </c>
      <c r="T23" s="104">
        <v>241006</v>
      </c>
      <c r="U23" s="104">
        <v>186409</v>
      </c>
      <c r="V23" s="7">
        <v>262923</v>
      </c>
      <c r="W23" s="7">
        <v>200968</v>
      </c>
      <c r="X23" s="7">
        <v>272120</v>
      </c>
      <c r="Y23" s="7">
        <v>183624</v>
      </c>
      <c r="Z23" s="7">
        <v>310967</v>
      </c>
      <c r="AA23" s="7">
        <v>190806</v>
      </c>
      <c r="AB23" s="7">
        <v>363318</v>
      </c>
      <c r="AC23" s="7">
        <v>264024</v>
      </c>
      <c r="AD23" s="7">
        <v>310357</v>
      </c>
      <c r="AE23" s="7">
        <v>244824</v>
      </c>
      <c r="AF23" s="7">
        <v>301186</v>
      </c>
      <c r="AG23" s="7">
        <v>213775</v>
      </c>
      <c r="AH23" s="7">
        <v>307310</v>
      </c>
      <c r="AI23" s="7">
        <v>366420</v>
      </c>
      <c r="AJ23" s="7">
        <v>433654</v>
      </c>
      <c r="AK23" s="7">
        <v>284459</v>
      </c>
      <c r="AL23" s="7">
        <v>339197</v>
      </c>
      <c r="AM23" s="7">
        <v>357164</v>
      </c>
      <c r="AN23" s="7">
        <v>375391</v>
      </c>
      <c r="AO23" s="7">
        <v>250717</v>
      </c>
      <c r="AP23" s="7">
        <v>217992</v>
      </c>
      <c r="AQ23" s="7">
        <v>187121</v>
      </c>
      <c r="AR23" s="7">
        <v>179120.5</v>
      </c>
      <c r="AS23" s="7">
        <v>186621.9</v>
      </c>
      <c r="AT23" s="7">
        <v>178307</v>
      </c>
      <c r="AU23" s="7">
        <v>194642</v>
      </c>
      <c r="AV23" s="7">
        <v>229081.1</v>
      </c>
      <c r="AW23" s="7">
        <v>274495</v>
      </c>
      <c r="AX23" s="7">
        <v>396120.6</v>
      </c>
      <c r="AY23" s="7">
        <v>302520</v>
      </c>
      <c r="AZ23" s="7">
        <v>379755</v>
      </c>
      <c r="BA23" s="7">
        <v>318107</v>
      </c>
      <c r="BB23" s="7">
        <v>284311</v>
      </c>
      <c r="BC23" s="7">
        <v>264746</v>
      </c>
      <c r="BD23" s="7">
        <v>244713</v>
      </c>
      <c r="BE23" s="100">
        <v>256519</v>
      </c>
      <c r="BF23" s="7">
        <v>267574</v>
      </c>
      <c r="BG23" s="152">
        <v>277222</v>
      </c>
    </row>
    <row r="24" spans="1:59" x14ac:dyDescent="0.25">
      <c r="A24" s="116" t="s">
        <v>127</v>
      </c>
      <c r="B24" s="120">
        <v>6947</v>
      </c>
      <c r="C24" s="120">
        <v>8537</v>
      </c>
      <c r="D24" s="120">
        <v>8013</v>
      </c>
      <c r="E24" s="125">
        <v>10687</v>
      </c>
      <c r="F24" s="104">
        <v>9118</v>
      </c>
      <c r="G24" s="124">
        <v>9205</v>
      </c>
      <c r="H24" s="104">
        <v>11085</v>
      </c>
      <c r="I24" s="104">
        <v>14422</v>
      </c>
      <c r="J24" s="104">
        <v>13212</v>
      </c>
      <c r="K24" s="104">
        <v>12333</v>
      </c>
      <c r="L24" s="104">
        <v>15098</v>
      </c>
      <c r="M24" s="104">
        <v>11010</v>
      </c>
      <c r="N24" s="104">
        <v>16136</v>
      </c>
      <c r="O24" s="99">
        <v>15526</v>
      </c>
      <c r="P24" s="104">
        <v>19138</v>
      </c>
      <c r="Q24" s="104">
        <v>18448</v>
      </c>
      <c r="R24" s="104">
        <v>17085</v>
      </c>
      <c r="S24" s="104">
        <v>11656</v>
      </c>
      <c r="T24" s="104">
        <v>16192</v>
      </c>
      <c r="U24" s="104">
        <v>26798</v>
      </c>
      <c r="V24" s="7">
        <v>17358</v>
      </c>
      <c r="W24" s="7">
        <v>22270</v>
      </c>
      <c r="X24" s="7">
        <v>17918</v>
      </c>
      <c r="Y24" s="7">
        <v>27043</v>
      </c>
      <c r="Z24" s="7">
        <v>17414</v>
      </c>
      <c r="AA24" s="7">
        <v>30599</v>
      </c>
      <c r="AB24" s="7">
        <v>18402</v>
      </c>
      <c r="AC24" s="7">
        <v>33711</v>
      </c>
      <c r="AD24" s="7">
        <v>21859</v>
      </c>
      <c r="AE24" s="7">
        <v>32894</v>
      </c>
      <c r="AF24" s="7">
        <v>23893</v>
      </c>
      <c r="AG24" s="7">
        <v>32082</v>
      </c>
      <c r="AH24" s="7">
        <v>20396</v>
      </c>
      <c r="AI24" s="7">
        <v>34409</v>
      </c>
      <c r="AJ24" s="7">
        <v>36395</v>
      </c>
      <c r="AK24" s="7">
        <v>43445</v>
      </c>
      <c r="AL24" s="7">
        <v>31166</v>
      </c>
      <c r="AM24" s="7">
        <v>38794</v>
      </c>
      <c r="AN24" s="7">
        <v>39313</v>
      </c>
      <c r="AO24" s="7">
        <v>39087</v>
      </c>
      <c r="AP24" s="7">
        <v>41013</v>
      </c>
      <c r="AQ24" s="7">
        <v>48790</v>
      </c>
      <c r="AR24" s="7">
        <v>54340.9</v>
      </c>
      <c r="AS24" s="7">
        <v>51689.5</v>
      </c>
      <c r="AT24" s="7">
        <v>30000</v>
      </c>
      <c r="AU24" s="7">
        <v>46627</v>
      </c>
      <c r="AV24" s="7">
        <v>39372.5</v>
      </c>
      <c r="AW24" s="7">
        <v>46044</v>
      </c>
      <c r="AX24" s="7">
        <v>48723.7</v>
      </c>
      <c r="AY24" s="7">
        <v>43941</v>
      </c>
      <c r="AZ24" s="7">
        <v>42456</v>
      </c>
      <c r="BA24" s="7">
        <v>33138</v>
      </c>
      <c r="BB24" s="7">
        <v>27844</v>
      </c>
      <c r="BC24" s="7">
        <v>37500</v>
      </c>
      <c r="BD24" s="7">
        <v>28423</v>
      </c>
      <c r="BE24" s="100">
        <v>41366</v>
      </c>
      <c r="BF24" s="7">
        <v>30000</v>
      </c>
      <c r="BG24" s="152">
        <v>36630</v>
      </c>
    </row>
    <row r="25" spans="1:59" x14ac:dyDescent="0.25">
      <c r="A25" s="116" t="s">
        <v>128</v>
      </c>
      <c r="B25" s="120">
        <v>18160</v>
      </c>
      <c r="C25" s="120">
        <v>19416</v>
      </c>
      <c r="D25" s="120">
        <v>21984</v>
      </c>
      <c r="E25" s="125">
        <v>20176</v>
      </c>
      <c r="F25" s="104">
        <v>25441</v>
      </c>
      <c r="G25" s="124">
        <v>25233</v>
      </c>
      <c r="H25" s="104">
        <v>38756</v>
      </c>
      <c r="I25" s="104">
        <v>38630</v>
      </c>
      <c r="J25" s="104">
        <v>38672</v>
      </c>
      <c r="K25" s="104">
        <v>35070</v>
      </c>
      <c r="L25" s="104">
        <v>39236</v>
      </c>
      <c r="M25" s="104">
        <v>51820</v>
      </c>
      <c r="N25" s="104">
        <v>46211</v>
      </c>
      <c r="O25" s="99">
        <v>36975</v>
      </c>
      <c r="P25" s="104">
        <v>56192</v>
      </c>
      <c r="Q25" s="104">
        <v>45210</v>
      </c>
      <c r="R25" s="104">
        <v>74997.600000000006</v>
      </c>
      <c r="S25" s="104">
        <v>52968</v>
      </c>
      <c r="T25" s="104">
        <v>95220</v>
      </c>
      <c r="U25" s="104">
        <v>47647</v>
      </c>
      <c r="V25" s="7">
        <v>50219</v>
      </c>
      <c r="W25" s="7">
        <v>30994</v>
      </c>
      <c r="X25" s="7">
        <v>53440</v>
      </c>
      <c r="Y25" s="7">
        <v>46631</v>
      </c>
      <c r="Z25" s="7">
        <v>63869</v>
      </c>
      <c r="AA25" s="7">
        <v>40785</v>
      </c>
      <c r="AB25" s="7">
        <v>75261</v>
      </c>
      <c r="AC25" s="7">
        <v>67648</v>
      </c>
      <c r="AD25" s="7">
        <v>105086</v>
      </c>
      <c r="AE25" s="7">
        <v>41777</v>
      </c>
      <c r="AF25" s="7">
        <v>72038</v>
      </c>
      <c r="AG25" s="7">
        <v>54241</v>
      </c>
      <c r="AH25" s="7">
        <v>88001</v>
      </c>
      <c r="AI25" s="7">
        <v>92328</v>
      </c>
      <c r="AJ25" s="7">
        <v>126263</v>
      </c>
      <c r="AK25" s="7">
        <v>48396</v>
      </c>
      <c r="AL25" s="7">
        <v>126331</v>
      </c>
      <c r="AM25" s="7">
        <v>54162</v>
      </c>
      <c r="AN25" s="7">
        <v>159615</v>
      </c>
      <c r="AO25" s="7">
        <v>41524</v>
      </c>
      <c r="AP25" s="7">
        <v>47499</v>
      </c>
      <c r="AQ25" s="7">
        <v>56141</v>
      </c>
      <c r="AR25" s="7">
        <v>69972.800000000003</v>
      </c>
      <c r="AS25" s="7">
        <v>61707.5</v>
      </c>
      <c r="AT25" s="7">
        <v>50951.4</v>
      </c>
      <c r="AU25" s="7">
        <v>48686</v>
      </c>
      <c r="AV25" s="7">
        <v>71661.5</v>
      </c>
      <c r="AW25" s="7">
        <v>60150</v>
      </c>
      <c r="AX25" s="7">
        <v>64315.8</v>
      </c>
      <c r="AY25" s="7">
        <v>82752</v>
      </c>
      <c r="AZ25" s="7">
        <v>72608</v>
      </c>
      <c r="BA25" s="7">
        <v>67736</v>
      </c>
      <c r="BB25" s="7">
        <v>64237</v>
      </c>
      <c r="BC25" s="7">
        <v>94954</v>
      </c>
      <c r="BD25" s="7">
        <v>87820</v>
      </c>
      <c r="BE25" s="100">
        <v>75648</v>
      </c>
      <c r="BF25" s="7">
        <v>91620</v>
      </c>
      <c r="BG25" s="152">
        <v>101171</v>
      </c>
    </row>
    <row r="26" spans="1:59" x14ac:dyDescent="0.25">
      <c r="A26" s="116" t="s">
        <v>129</v>
      </c>
      <c r="B26" s="120">
        <v>12011</v>
      </c>
      <c r="C26" s="120">
        <v>11460</v>
      </c>
      <c r="D26" s="120">
        <v>13460</v>
      </c>
      <c r="E26" s="125">
        <v>11294</v>
      </c>
      <c r="F26" s="104">
        <v>14783</v>
      </c>
      <c r="G26" s="124">
        <v>17305</v>
      </c>
      <c r="H26" s="104">
        <v>27454</v>
      </c>
      <c r="I26" s="104">
        <v>27485</v>
      </c>
      <c r="J26" s="104">
        <v>26220</v>
      </c>
      <c r="K26" s="104">
        <v>24651</v>
      </c>
      <c r="L26" s="104">
        <v>28775</v>
      </c>
      <c r="M26" s="104">
        <v>40144</v>
      </c>
      <c r="N26" s="104">
        <v>31359</v>
      </c>
      <c r="O26" s="99">
        <v>28275</v>
      </c>
      <c r="P26" s="104">
        <v>44207</v>
      </c>
      <c r="Q26" s="104">
        <v>27896</v>
      </c>
      <c r="R26" s="104">
        <v>52543.3</v>
      </c>
      <c r="S26" s="104">
        <v>41775</v>
      </c>
      <c r="T26" s="104">
        <v>71516</v>
      </c>
      <c r="U26" s="104">
        <v>34803</v>
      </c>
      <c r="V26" s="7">
        <v>35688</v>
      </c>
      <c r="W26" s="7">
        <v>20557</v>
      </c>
      <c r="X26" s="7">
        <v>37317</v>
      </c>
      <c r="Y26" s="7">
        <v>33246</v>
      </c>
      <c r="Z26" s="7">
        <v>44322</v>
      </c>
      <c r="AA26" s="7">
        <v>26511</v>
      </c>
      <c r="AB26" s="7">
        <v>48288</v>
      </c>
      <c r="AC26" s="7">
        <v>53048</v>
      </c>
      <c r="AD26" s="7">
        <v>76508</v>
      </c>
      <c r="AE26" s="7">
        <v>26749</v>
      </c>
      <c r="AF26" s="7">
        <v>45904</v>
      </c>
      <c r="AG26" s="7">
        <v>38958</v>
      </c>
      <c r="AH26" s="7">
        <v>55559</v>
      </c>
      <c r="AI26" s="7">
        <v>74498</v>
      </c>
      <c r="AJ26" s="7">
        <v>101470</v>
      </c>
      <c r="AK26" s="7">
        <v>30581</v>
      </c>
      <c r="AL26" s="7">
        <v>98735</v>
      </c>
      <c r="AM26" s="7">
        <v>36209</v>
      </c>
      <c r="AN26" s="7">
        <v>140303</v>
      </c>
      <c r="AO26" s="7">
        <v>22227</v>
      </c>
      <c r="AP26" s="7">
        <v>28512</v>
      </c>
      <c r="AQ26" s="7">
        <v>27600</v>
      </c>
      <c r="AR26" s="7">
        <v>27762.3</v>
      </c>
      <c r="AS26" s="7">
        <v>27764.9</v>
      </c>
      <c r="AT26" s="7">
        <v>30951.4</v>
      </c>
      <c r="AU26" s="7">
        <v>13528</v>
      </c>
      <c r="AV26" s="7">
        <v>38949.800000000003</v>
      </c>
      <c r="AW26" s="7">
        <v>34361</v>
      </c>
      <c r="AX26" s="7">
        <v>36481.4</v>
      </c>
      <c r="AY26" s="7">
        <v>33748</v>
      </c>
      <c r="AZ26" s="7">
        <v>37148</v>
      </c>
      <c r="BA26" s="7">
        <v>25043</v>
      </c>
      <c r="BB26" s="7">
        <v>34664</v>
      </c>
      <c r="BC26" s="7">
        <v>41535</v>
      </c>
      <c r="BD26" s="7">
        <v>37739</v>
      </c>
      <c r="BE26" s="100">
        <v>39968</v>
      </c>
      <c r="BF26" s="7">
        <v>38165</v>
      </c>
      <c r="BG26" s="152">
        <v>41171</v>
      </c>
    </row>
    <row r="27" spans="1:59" x14ac:dyDescent="0.25">
      <c r="A27" s="116" t="s">
        <v>130</v>
      </c>
      <c r="B27" s="120">
        <v>6149</v>
      </c>
      <c r="C27" s="120">
        <v>7956</v>
      </c>
      <c r="D27" s="120">
        <v>8524</v>
      </c>
      <c r="E27" s="125">
        <v>8882</v>
      </c>
      <c r="F27" s="104">
        <v>10659</v>
      </c>
      <c r="G27" s="124">
        <v>7928</v>
      </c>
      <c r="H27" s="104">
        <v>11302</v>
      </c>
      <c r="I27" s="104">
        <v>11145</v>
      </c>
      <c r="J27" s="104">
        <v>12453</v>
      </c>
      <c r="K27" s="104">
        <v>10419</v>
      </c>
      <c r="L27" s="104">
        <v>10461</v>
      </c>
      <c r="M27" s="104">
        <v>11676</v>
      </c>
      <c r="N27" s="104">
        <v>14851</v>
      </c>
      <c r="O27" s="99">
        <v>8700</v>
      </c>
      <c r="P27" s="104">
        <v>11985</v>
      </c>
      <c r="Q27" s="104">
        <v>17314</v>
      </c>
      <c r="R27" s="104">
        <v>22454.3</v>
      </c>
      <c r="S27" s="104">
        <v>11193</v>
      </c>
      <c r="T27" s="104">
        <v>23704</v>
      </c>
      <c r="U27" s="104">
        <v>12844</v>
      </c>
      <c r="V27" s="7">
        <v>14531</v>
      </c>
      <c r="W27" s="7">
        <v>10437</v>
      </c>
      <c r="X27" s="7">
        <v>16123</v>
      </c>
      <c r="Y27" s="7">
        <v>13385</v>
      </c>
      <c r="Z27" s="7">
        <v>19547</v>
      </c>
      <c r="AA27" s="7">
        <v>14274</v>
      </c>
      <c r="AB27" s="7">
        <v>26973</v>
      </c>
      <c r="AC27" s="7">
        <v>14600</v>
      </c>
      <c r="AD27" s="7">
        <v>28578</v>
      </c>
      <c r="AE27" s="7">
        <v>15028</v>
      </c>
      <c r="AF27" s="7">
        <v>26134</v>
      </c>
      <c r="AG27" s="7">
        <v>15283</v>
      </c>
      <c r="AH27" s="7">
        <v>32442</v>
      </c>
      <c r="AI27" s="7">
        <v>17830</v>
      </c>
      <c r="AJ27" s="7">
        <v>24793</v>
      </c>
      <c r="AK27" s="7">
        <v>17814</v>
      </c>
      <c r="AL27" s="7">
        <v>27596</v>
      </c>
      <c r="AM27" s="7">
        <v>17953</v>
      </c>
      <c r="AN27" s="7">
        <v>19313</v>
      </c>
      <c r="AO27" s="7">
        <v>19297</v>
      </c>
      <c r="AP27" s="7">
        <v>18987</v>
      </c>
      <c r="AQ27" s="7">
        <v>28541</v>
      </c>
      <c r="AR27" s="7">
        <v>42210.5</v>
      </c>
      <c r="AS27" s="7">
        <v>33942.6</v>
      </c>
      <c r="AT27" s="7">
        <v>20000</v>
      </c>
      <c r="AU27" s="7">
        <v>35158</v>
      </c>
      <c r="AV27" s="7">
        <v>32711.8</v>
      </c>
      <c r="AW27" s="7">
        <v>25789</v>
      </c>
      <c r="AX27" s="7">
        <v>27834.400000000001</v>
      </c>
      <c r="AY27" s="7">
        <v>49004</v>
      </c>
      <c r="AZ27" s="7">
        <v>3546</v>
      </c>
      <c r="BA27" s="7">
        <v>42693</v>
      </c>
      <c r="BB27" s="7">
        <v>29573</v>
      </c>
      <c r="BC27" s="7">
        <v>53419</v>
      </c>
      <c r="BD27" s="7">
        <v>50081</v>
      </c>
      <c r="BE27" s="100">
        <v>35680</v>
      </c>
      <c r="BF27" s="7">
        <v>53455</v>
      </c>
      <c r="BG27" s="152">
        <v>60000</v>
      </c>
    </row>
    <row r="28" spans="1:59" x14ac:dyDescent="0.25">
      <c r="A28" s="116" t="s">
        <v>131</v>
      </c>
      <c r="B28" s="120">
        <v>13346</v>
      </c>
      <c r="C28" s="120">
        <v>16566</v>
      </c>
      <c r="D28" s="120">
        <v>12269</v>
      </c>
      <c r="E28" s="125">
        <v>28643</v>
      </c>
      <c r="F28" s="104">
        <v>14874</v>
      </c>
      <c r="G28" s="124">
        <v>14180</v>
      </c>
      <c r="H28" s="104">
        <v>16314</v>
      </c>
      <c r="I28" s="104">
        <v>20433</v>
      </c>
      <c r="J28" s="104">
        <v>22269</v>
      </c>
      <c r="K28" s="104">
        <v>25921</v>
      </c>
      <c r="L28" s="104">
        <v>28421</v>
      </c>
      <c r="M28" s="104">
        <v>29652</v>
      </c>
      <c r="N28" s="104">
        <v>20527</v>
      </c>
      <c r="O28" s="99">
        <v>60969</v>
      </c>
      <c r="P28" s="104">
        <v>24251</v>
      </c>
      <c r="Q28" s="104">
        <v>17757</v>
      </c>
      <c r="R28" s="104">
        <v>76701</v>
      </c>
      <c r="S28" s="104">
        <v>44163</v>
      </c>
      <c r="T28" s="104">
        <v>83488</v>
      </c>
      <c r="U28" s="104">
        <v>37237</v>
      </c>
      <c r="V28" s="7">
        <v>51998</v>
      </c>
      <c r="W28" s="7">
        <v>63650</v>
      </c>
      <c r="X28" s="7">
        <v>62731</v>
      </c>
      <c r="Y28" s="7">
        <v>59861</v>
      </c>
      <c r="Z28" s="7">
        <v>117962</v>
      </c>
      <c r="AA28" s="7">
        <v>61389</v>
      </c>
      <c r="AB28" s="7">
        <v>79823</v>
      </c>
      <c r="AC28" s="7">
        <v>80058</v>
      </c>
      <c r="AD28" s="7">
        <v>87158</v>
      </c>
      <c r="AE28" s="7">
        <v>92047</v>
      </c>
      <c r="AF28" s="7">
        <v>87946</v>
      </c>
      <c r="AG28" s="7">
        <v>81152</v>
      </c>
      <c r="AH28" s="7">
        <v>133557</v>
      </c>
      <c r="AI28" s="7">
        <v>134940</v>
      </c>
      <c r="AJ28" s="7">
        <v>161397</v>
      </c>
      <c r="AK28" s="7">
        <v>66272</v>
      </c>
      <c r="AL28" s="7">
        <v>102486</v>
      </c>
      <c r="AM28" s="7">
        <v>87986</v>
      </c>
      <c r="AN28" s="7">
        <v>81014</v>
      </c>
      <c r="AO28" s="7">
        <v>70297</v>
      </c>
      <c r="AP28" s="7">
        <v>67965</v>
      </c>
      <c r="AQ28" s="7">
        <v>80629</v>
      </c>
      <c r="AR28" s="7">
        <v>122535.7</v>
      </c>
      <c r="AS28" s="7">
        <v>74123.899999999994</v>
      </c>
      <c r="AT28" s="7">
        <v>51902.8</v>
      </c>
      <c r="AU28" s="7">
        <v>63011</v>
      </c>
      <c r="AV28" s="7">
        <v>74308</v>
      </c>
      <c r="AW28" s="7">
        <v>50985</v>
      </c>
      <c r="AX28" s="7">
        <v>79440.3</v>
      </c>
      <c r="AY28" s="7">
        <v>60306</v>
      </c>
      <c r="AZ28" s="7">
        <v>70668</v>
      </c>
      <c r="BA28" s="7">
        <v>73561</v>
      </c>
      <c r="BB28" s="7">
        <v>59129</v>
      </c>
      <c r="BC28" s="7">
        <v>56871</v>
      </c>
      <c r="BD28" s="7">
        <v>41749</v>
      </c>
      <c r="BE28" s="100">
        <v>79127</v>
      </c>
      <c r="BF28" s="7">
        <v>71482</v>
      </c>
      <c r="BG28" s="152">
        <v>65837</v>
      </c>
    </row>
    <row r="29" spans="1:59" x14ac:dyDescent="0.25">
      <c r="A29" s="116" t="s">
        <v>132</v>
      </c>
      <c r="B29" s="120">
        <v>11182</v>
      </c>
      <c r="C29" s="120">
        <v>13460</v>
      </c>
      <c r="D29" s="120">
        <v>9062</v>
      </c>
      <c r="E29" s="125">
        <v>25401</v>
      </c>
      <c r="F29" s="104">
        <v>11389</v>
      </c>
      <c r="G29" s="124">
        <v>10084</v>
      </c>
      <c r="H29" s="104">
        <v>12318</v>
      </c>
      <c r="I29" s="104">
        <v>17517</v>
      </c>
      <c r="J29" s="104">
        <v>17381</v>
      </c>
      <c r="K29" s="104">
        <v>22297</v>
      </c>
      <c r="L29" s="104">
        <v>20120</v>
      </c>
      <c r="M29" s="104">
        <v>22736</v>
      </c>
      <c r="N29" s="104">
        <v>15346</v>
      </c>
      <c r="O29" s="99">
        <v>52269</v>
      </c>
      <c r="P29" s="104">
        <v>20720</v>
      </c>
      <c r="Q29" s="104">
        <v>10831</v>
      </c>
      <c r="R29" s="104">
        <v>71298</v>
      </c>
      <c r="S29" s="104">
        <v>34744</v>
      </c>
      <c r="T29" s="104">
        <v>69303</v>
      </c>
      <c r="U29" s="104">
        <v>30081</v>
      </c>
      <c r="V29" s="7">
        <v>46599</v>
      </c>
      <c r="W29" s="7">
        <v>56043</v>
      </c>
      <c r="X29" s="7">
        <v>54535</v>
      </c>
      <c r="Y29" s="7">
        <v>50463.5</v>
      </c>
      <c r="Z29" s="7">
        <v>108316</v>
      </c>
      <c r="AA29" s="7">
        <v>51887</v>
      </c>
      <c r="AB29" s="7">
        <v>64244</v>
      </c>
      <c r="AC29" s="7">
        <v>65340</v>
      </c>
      <c r="AD29" s="7">
        <v>71335</v>
      </c>
      <c r="AE29" s="7">
        <v>75361</v>
      </c>
      <c r="AF29" s="7">
        <v>68500.5</v>
      </c>
      <c r="AG29" s="7">
        <v>60618</v>
      </c>
      <c r="AH29" s="7">
        <v>106675</v>
      </c>
      <c r="AI29" s="7">
        <v>117110</v>
      </c>
      <c r="AJ29" s="7">
        <v>144746</v>
      </c>
      <c r="AK29" s="7">
        <v>48458</v>
      </c>
      <c r="AL29" s="7">
        <v>81719</v>
      </c>
      <c r="AM29" s="7">
        <v>67609</v>
      </c>
      <c r="AN29" s="7">
        <v>58950</v>
      </c>
      <c r="AO29" s="7">
        <v>48892</v>
      </c>
      <c r="AP29" s="7">
        <v>45940</v>
      </c>
      <c r="AQ29" s="7">
        <v>54870</v>
      </c>
      <c r="AR29" s="7">
        <v>94293.5</v>
      </c>
      <c r="AS29" s="7">
        <v>55061.8</v>
      </c>
      <c r="AT29" s="7">
        <v>31902.799999999999</v>
      </c>
      <c r="AU29" s="7">
        <v>44755</v>
      </c>
      <c r="AV29" s="7">
        <v>51944.2</v>
      </c>
      <c r="AW29" s="7">
        <v>36714</v>
      </c>
      <c r="AX29" s="7">
        <v>54440.3</v>
      </c>
      <c r="AY29" s="7">
        <v>37284</v>
      </c>
      <c r="AZ29" s="7">
        <v>50271</v>
      </c>
      <c r="BA29" s="7">
        <v>51940</v>
      </c>
      <c r="BB29" s="7">
        <v>46336</v>
      </c>
      <c r="BC29" s="7">
        <v>34629</v>
      </c>
      <c r="BD29" s="7">
        <v>27538</v>
      </c>
      <c r="BE29" s="100">
        <v>55642</v>
      </c>
      <c r="BF29" s="7">
        <v>48446</v>
      </c>
      <c r="BG29" s="152">
        <v>45695</v>
      </c>
    </row>
    <row r="30" spans="1:59" x14ac:dyDescent="0.25">
      <c r="A30" s="116" t="s">
        <v>133</v>
      </c>
      <c r="B30" s="120">
        <v>2164</v>
      </c>
      <c r="C30" s="120">
        <v>3106</v>
      </c>
      <c r="D30" s="120">
        <v>3207</v>
      </c>
      <c r="E30" s="125">
        <v>3243</v>
      </c>
      <c r="F30" s="104">
        <v>3485</v>
      </c>
      <c r="G30" s="124">
        <v>4096</v>
      </c>
      <c r="H30" s="104">
        <v>3997</v>
      </c>
      <c r="I30" s="104">
        <v>2916</v>
      </c>
      <c r="J30" s="104">
        <v>4888</v>
      </c>
      <c r="K30" s="104">
        <v>3624</v>
      </c>
      <c r="L30" s="104">
        <v>8301</v>
      </c>
      <c r="M30" s="104">
        <v>6916</v>
      </c>
      <c r="N30" s="104">
        <v>5181</v>
      </c>
      <c r="O30" s="99">
        <v>8700</v>
      </c>
      <c r="P30" s="104">
        <v>3531</v>
      </c>
      <c r="Q30" s="104">
        <v>6926</v>
      </c>
      <c r="R30" s="104">
        <v>5403</v>
      </c>
      <c r="S30" s="104">
        <v>9419</v>
      </c>
      <c r="T30" s="104">
        <v>14185</v>
      </c>
      <c r="U30" s="104">
        <v>7156</v>
      </c>
      <c r="V30" s="7">
        <v>5399</v>
      </c>
      <c r="W30" s="7">
        <v>7607</v>
      </c>
      <c r="X30" s="7">
        <v>8196</v>
      </c>
      <c r="Y30" s="7">
        <v>9397.5</v>
      </c>
      <c r="Z30" s="7">
        <v>9646</v>
      </c>
      <c r="AA30" s="7">
        <v>9502</v>
      </c>
      <c r="AB30" s="7">
        <v>15579</v>
      </c>
      <c r="AC30" s="7">
        <v>14718</v>
      </c>
      <c r="AD30" s="7">
        <v>15823</v>
      </c>
      <c r="AE30" s="7">
        <v>16686</v>
      </c>
      <c r="AF30" s="7">
        <v>19445.5</v>
      </c>
      <c r="AG30" s="7">
        <v>20534</v>
      </c>
      <c r="AH30" s="7">
        <v>26883</v>
      </c>
      <c r="AI30" s="7">
        <v>17830</v>
      </c>
      <c r="AJ30" s="7">
        <v>16650</v>
      </c>
      <c r="AK30" s="7">
        <v>17814</v>
      </c>
      <c r="AL30" s="7">
        <v>20767</v>
      </c>
      <c r="AM30" s="7">
        <v>20377</v>
      </c>
      <c r="AN30" s="7">
        <v>22064</v>
      </c>
      <c r="AO30" s="7">
        <v>21405</v>
      </c>
      <c r="AP30" s="7">
        <v>22025</v>
      </c>
      <c r="AQ30" s="7">
        <v>25759</v>
      </c>
      <c r="AR30" s="7">
        <v>28242.2</v>
      </c>
      <c r="AS30" s="7">
        <v>19062.099999999999</v>
      </c>
      <c r="AT30" s="7">
        <v>20000</v>
      </c>
      <c r="AU30" s="7">
        <v>18256</v>
      </c>
      <c r="AV30" s="7">
        <v>22363.8</v>
      </c>
      <c r="AW30" s="7">
        <v>14271</v>
      </c>
      <c r="AX30" s="7">
        <v>25000</v>
      </c>
      <c r="AY30" s="7">
        <v>23022</v>
      </c>
      <c r="AZ30" s="7">
        <v>20397</v>
      </c>
      <c r="BA30" s="7">
        <v>21621</v>
      </c>
      <c r="BB30" s="7">
        <v>12793</v>
      </c>
      <c r="BC30" s="7">
        <v>22242</v>
      </c>
      <c r="BD30" s="7">
        <v>14211</v>
      </c>
      <c r="BE30" s="100">
        <v>23485</v>
      </c>
      <c r="BF30" s="7">
        <v>23036</v>
      </c>
      <c r="BG30" s="152">
        <v>20142</v>
      </c>
    </row>
    <row r="31" spans="1:59" x14ac:dyDescent="0.25">
      <c r="A31" s="116" t="s">
        <v>134</v>
      </c>
      <c r="B31" s="120">
        <v>9776</v>
      </c>
      <c r="C31" s="120">
        <v>16654</v>
      </c>
      <c r="D31" s="120">
        <v>15598</v>
      </c>
      <c r="E31" s="125">
        <v>10615</v>
      </c>
      <c r="F31" s="104">
        <v>7232</v>
      </c>
      <c r="G31" s="124">
        <v>8251</v>
      </c>
      <c r="H31" s="104">
        <v>8685</v>
      </c>
      <c r="I31" s="104">
        <v>9467</v>
      </c>
      <c r="J31" s="104">
        <v>10036</v>
      </c>
      <c r="K31" s="104">
        <v>10223</v>
      </c>
      <c r="L31" s="104">
        <v>14035</v>
      </c>
      <c r="M31" s="104">
        <v>16270</v>
      </c>
      <c r="N31" s="104">
        <v>16193</v>
      </c>
      <c r="O31" s="99">
        <v>10256</v>
      </c>
      <c r="P31" s="104">
        <v>25430</v>
      </c>
      <c r="Q31" s="104">
        <v>10528</v>
      </c>
      <c r="R31" s="104">
        <v>5054</v>
      </c>
      <c r="S31" s="104">
        <v>17478</v>
      </c>
      <c r="T31" s="104">
        <v>20257</v>
      </c>
      <c r="U31" s="104">
        <v>13492</v>
      </c>
      <c r="V31" s="7">
        <v>9822</v>
      </c>
      <c r="W31" s="7">
        <v>8978</v>
      </c>
      <c r="X31" s="7">
        <v>7869</v>
      </c>
      <c r="Y31" s="7">
        <v>19274</v>
      </c>
      <c r="Z31" s="7">
        <v>6523</v>
      </c>
      <c r="AA31" s="7">
        <v>17617</v>
      </c>
      <c r="AB31" s="7">
        <v>20669</v>
      </c>
      <c r="AC31" s="7">
        <v>18595</v>
      </c>
      <c r="AD31" s="7">
        <v>18360</v>
      </c>
      <c r="AE31" s="7">
        <v>13142</v>
      </c>
      <c r="AF31" s="7">
        <v>33038</v>
      </c>
      <c r="AG31" s="7">
        <v>13894</v>
      </c>
      <c r="AH31" s="7">
        <v>12685</v>
      </c>
      <c r="AI31" s="7">
        <v>17098</v>
      </c>
      <c r="AJ31" s="7">
        <v>22311</v>
      </c>
      <c r="AK31" s="7">
        <v>13452</v>
      </c>
      <c r="AL31" s="7">
        <v>22820</v>
      </c>
      <c r="AM31" s="7">
        <v>15838</v>
      </c>
      <c r="AN31" s="7">
        <v>20063</v>
      </c>
      <c r="AO31" s="7">
        <v>15926</v>
      </c>
      <c r="AP31" s="7">
        <v>17949</v>
      </c>
      <c r="AQ31" s="7">
        <v>18031</v>
      </c>
      <c r="AR31" s="7">
        <v>0</v>
      </c>
      <c r="AS31" s="7">
        <v>22405.200000000001</v>
      </c>
      <c r="AT31" s="7">
        <v>21016.6</v>
      </c>
      <c r="AU31" s="7">
        <v>25521</v>
      </c>
      <c r="AV31" s="7">
        <v>23942.1</v>
      </c>
      <c r="AW31" s="7">
        <v>31733</v>
      </c>
      <c r="AX31" s="7">
        <v>25000</v>
      </c>
      <c r="AY31" s="7">
        <v>28427</v>
      </c>
      <c r="AZ31" s="7">
        <v>11676</v>
      </c>
      <c r="BA31" s="7">
        <v>25000</v>
      </c>
      <c r="BB31" s="7">
        <v>13637</v>
      </c>
      <c r="BC31" s="7">
        <v>4137</v>
      </c>
      <c r="BD31" s="7">
        <v>12645</v>
      </c>
      <c r="BE31" s="100">
        <v>7269</v>
      </c>
      <c r="BF31" s="7">
        <v>43701</v>
      </c>
      <c r="BG31" s="152">
        <v>27024</v>
      </c>
    </row>
    <row r="32" spans="1:59" x14ac:dyDescent="0.25">
      <c r="A32" s="116" t="s">
        <v>135</v>
      </c>
      <c r="B32" s="120">
        <v>116686</v>
      </c>
      <c r="C32" s="120">
        <v>67808</v>
      </c>
      <c r="D32" s="120">
        <v>102710</v>
      </c>
      <c r="E32" s="125">
        <v>107485</v>
      </c>
      <c r="F32" s="104">
        <v>141646</v>
      </c>
      <c r="G32" s="124">
        <v>122394</v>
      </c>
      <c r="H32" s="104">
        <v>136457</v>
      </c>
      <c r="I32" s="104">
        <v>112036</v>
      </c>
      <c r="J32" s="104">
        <v>123281</v>
      </c>
      <c r="K32" s="104">
        <v>124511</v>
      </c>
      <c r="L32" s="104">
        <v>147145</v>
      </c>
      <c r="M32" s="104">
        <v>108453.3</v>
      </c>
      <c r="N32" s="104">
        <v>185686</v>
      </c>
      <c r="O32" s="99">
        <v>197350</v>
      </c>
      <c r="P32" s="104">
        <v>186392</v>
      </c>
      <c r="Q32" s="104">
        <v>231925</v>
      </c>
      <c r="R32" s="104">
        <v>243846.5</v>
      </c>
      <c r="S32" s="104">
        <v>188299</v>
      </c>
      <c r="T32" s="104">
        <v>234566</v>
      </c>
      <c r="U32" s="104">
        <v>250815</v>
      </c>
      <c r="V32" s="7">
        <v>184584.4</v>
      </c>
      <c r="W32" s="7">
        <v>219730</v>
      </c>
      <c r="X32" s="7">
        <v>290793.5</v>
      </c>
      <c r="Y32" s="7">
        <v>273315</v>
      </c>
      <c r="Z32" s="7">
        <v>330160.3</v>
      </c>
      <c r="AA32" s="7">
        <v>267356</v>
      </c>
      <c r="AB32" s="7">
        <v>348915</v>
      </c>
      <c r="AC32" s="7">
        <v>335952</v>
      </c>
      <c r="AD32" s="7">
        <v>357398</v>
      </c>
      <c r="AE32" s="7">
        <v>303972</v>
      </c>
      <c r="AF32" s="7">
        <v>303970</v>
      </c>
      <c r="AG32" s="7">
        <v>335560</v>
      </c>
      <c r="AH32" s="7">
        <v>505895</v>
      </c>
      <c r="AI32" s="7">
        <v>446553.3</v>
      </c>
      <c r="AJ32" s="7">
        <v>379500</v>
      </c>
      <c r="AK32" s="7">
        <v>374260</v>
      </c>
      <c r="AL32" s="7">
        <v>453446</v>
      </c>
      <c r="AM32" s="7">
        <v>465181</v>
      </c>
      <c r="AN32" s="7">
        <v>477830</v>
      </c>
      <c r="AO32" s="7">
        <v>337069</v>
      </c>
      <c r="AP32" s="7">
        <v>473593</v>
      </c>
      <c r="AQ32" s="7">
        <v>379156.2</v>
      </c>
      <c r="AR32" s="7">
        <v>590579.80000000005</v>
      </c>
      <c r="AS32" s="7">
        <v>419650.7</v>
      </c>
      <c r="AT32" s="7">
        <v>409679.3</v>
      </c>
      <c r="AU32" s="7">
        <v>451860</v>
      </c>
      <c r="AV32" s="7">
        <v>498759.1</v>
      </c>
      <c r="AW32" s="7">
        <v>449320</v>
      </c>
      <c r="AX32" s="7">
        <v>562176.6</v>
      </c>
      <c r="AY32" s="7">
        <v>481520</v>
      </c>
      <c r="AZ32" s="7">
        <v>592334</v>
      </c>
      <c r="BA32" s="7">
        <v>524818</v>
      </c>
      <c r="BB32" s="7">
        <v>689147</v>
      </c>
      <c r="BC32" s="7">
        <v>646894</v>
      </c>
      <c r="BD32" s="7">
        <v>699201</v>
      </c>
      <c r="BE32" s="100">
        <v>779984</v>
      </c>
      <c r="BF32" s="7">
        <v>880314</v>
      </c>
      <c r="BG32" s="152">
        <v>770496</v>
      </c>
    </row>
    <row r="33" spans="1:59" x14ac:dyDescent="0.25">
      <c r="A33" s="116" t="s">
        <v>136</v>
      </c>
      <c r="B33" s="120">
        <v>33883</v>
      </c>
      <c r="C33" s="120">
        <v>26207</v>
      </c>
      <c r="D33" s="120">
        <v>41701</v>
      </c>
      <c r="E33" s="125">
        <v>46511</v>
      </c>
      <c r="F33" s="104">
        <v>61395</v>
      </c>
      <c r="G33" s="124">
        <v>74154</v>
      </c>
      <c r="H33" s="104">
        <v>67164</v>
      </c>
      <c r="I33" s="104">
        <v>73175</v>
      </c>
      <c r="J33" s="104">
        <v>86085</v>
      </c>
      <c r="K33" s="104">
        <v>111202</v>
      </c>
      <c r="L33" s="104">
        <v>74763</v>
      </c>
      <c r="M33" s="104">
        <v>60754.3</v>
      </c>
      <c r="N33" s="104">
        <v>104414</v>
      </c>
      <c r="O33" s="99">
        <v>95656</v>
      </c>
      <c r="P33" s="104">
        <v>108824</v>
      </c>
      <c r="Q33" s="104">
        <v>103277</v>
      </c>
      <c r="R33" s="104">
        <v>124596.5</v>
      </c>
      <c r="S33" s="104">
        <v>92206</v>
      </c>
      <c r="T33" s="104">
        <v>118796</v>
      </c>
      <c r="U33" s="104">
        <v>109763</v>
      </c>
      <c r="V33" s="7">
        <v>111862.39999999999</v>
      </c>
      <c r="W33" s="7">
        <v>110206</v>
      </c>
      <c r="X33" s="7">
        <v>140590.5</v>
      </c>
      <c r="Y33" s="7">
        <v>123306</v>
      </c>
      <c r="Z33" s="7">
        <v>174462.4</v>
      </c>
      <c r="AA33" s="7">
        <v>186876.4</v>
      </c>
      <c r="AB33" s="7">
        <v>204719</v>
      </c>
      <c r="AC33" s="7">
        <v>209626.5</v>
      </c>
      <c r="AD33" s="7">
        <v>168416</v>
      </c>
      <c r="AE33" s="7">
        <v>166814</v>
      </c>
      <c r="AF33" s="7">
        <v>137395</v>
      </c>
      <c r="AG33" s="7">
        <v>208762</v>
      </c>
      <c r="AH33" s="7">
        <v>226868</v>
      </c>
      <c r="AI33" s="7">
        <v>184482.3</v>
      </c>
      <c r="AJ33" s="7">
        <v>143168</v>
      </c>
      <c r="AK33" s="7">
        <v>154209</v>
      </c>
      <c r="AL33" s="7">
        <v>253355</v>
      </c>
      <c r="AM33" s="7">
        <v>178240</v>
      </c>
      <c r="AN33" s="7">
        <v>206700</v>
      </c>
      <c r="AO33" s="7">
        <v>178191</v>
      </c>
      <c r="AP33" s="7">
        <v>212871</v>
      </c>
      <c r="AQ33" s="7">
        <v>159291.29999999999</v>
      </c>
      <c r="AR33" s="7">
        <v>263324.2</v>
      </c>
      <c r="AS33" s="7">
        <v>203694.6</v>
      </c>
      <c r="AT33" s="7">
        <v>151699.4</v>
      </c>
      <c r="AU33" s="7">
        <v>250540</v>
      </c>
      <c r="AV33" s="7">
        <v>177952.1</v>
      </c>
      <c r="AW33" s="7">
        <v>174194</v>
      </c>
      <c r="AX33" s="7">
        <v>182593.9</v>
      </c>
      <c r="AY33" s="7">
        <v>157606</v>
      </c>
      <c r="AZ33" s="7">
        <v>339176</v>
      </c>
      <c r="BA33" s="7">
        <v>326828</v>
      </c>
      <c r="BB33" s="7">
        <v>286741</v>
      </c>
      <c r="BC33" s="7">
        <v>291796</v>
      </c>
      <c r="BD33" s="7">
        <v>328856</v>
      </c>
      <c r="BE33" s="100">
        <v>375877</v>
      </c>
      <c r="BF33" s="7">
        <v>385644</v>
      </c>
      <c r="BG33" s="152">
        <v>342328</v>
      </c>
    </row>
    <row r="34" spans="1:59" x14ac:dyDescent="0.25">
      <c r="B34" s="120"/>
      <c r="C34" s="120"/>
      <c r="D34" s="120"/>
      <c r="E34" s="125"/>
      <c r="F34" s="104"/>
      <c r="G34" s="124"/>
      <c r="H34" s="104"/>
      <c r="I34" s="104"/>
      <c r="J34" s="104"/>
      <c r="K34" s="104"/>
      <c r="L34" s="104"/>
      <c r="M34" s="104"/>
      <c r="N34" s="104"/>
      <c r="O34" s="140"/>
      <c r="P34" s="104"/>
      <c r="Q34" s="104"/>
      <c r="R34" s="104"/>
      <c r="S34" s="104"/>
      <c r="T34" s="104"/>
      <c r="U34" s="104"/>
      <c r="V34" s="7"/>
      <c r="W34" s="7"/>
      <c r="X34" s="7"/>
      <c r="Y34" s="7"/>
      <c r="BE34" s="167"/>
    </row>
    <row r="35" spans="1:59" x14ac:dyDescent="0.25">
      <c r="A35" s="116" t="s">
        <v>137</v>
      </c>
      <c r="B35" s="120">
        <v>431217</v>
      </c>
      <c r="C35" s="120">
        <v>419619</v>
      </c>
      <c r="D35" s="120">
        <v>496039</v>
      </c>
      <c r="E35" s="125">
        <v>511749</v>
      </c>
      <c r="F35" s="104">
        <v>602526</v>
      </c>
      <c r="G35" s="124">
        <v>621769</v>
      </c>
      <c r="H35" s="104">
        <v>679190</v>
      </c>
      <c r="I35" s="104">
        <v>696131</v>
      </c>
      <c r="J35" s="104">
        <v>788110</v>
      </c>
      <c r="K35" s="104">
        <v>876790</v>
      </c>
      <c r="L35" s="104">
        <v>953524</v>
      </c>
      <c r="M35" s="104">
        <v>895922.20000000007</v>
      </c>
      <c r="N35" s="104">
        <v>1064546</v>
      </c>
      <c r="O35" s="99">
        <v>1188070</v>
      </c>
      <c r="P35" s="104">
        <v>1245331</v>
      </c>
      <c r="Q35" s="104">
        <v>1321650</v>
      </c>
      <c r="R35" s="104">
        <v>1320341.6000000001</v>
      </c>
      <c r="S35" s="104">
        <v>1281961</v>
      </c>
      <c r="T35" s="104">
        <v>1503042</v>
      </c>
      <c r="U35" s="104">
        <v>1383959</v>
      </c>
      <c r="V35" s="7">
        <v>1424218.8</v>
      </c>
      <c r="W35" s="7">
        <v>1334636</v>
      </c>
      <c r="X35" s="7">
        <v>1629129.6</v>
      </c>
      <c r="Y35" s="7">
        <v>1527118</v>
      </c>
      <c r="Z35" s="7">
        <v>1813576.7</v>
      </c>
      <c r="AA35" s="7">
        <v>1529268.4</v>
      </c>
      <c r="AB35" s="7">
        <v>1986594</v>
      </c>
      <c r="AC35" s="7">
        <v>1776812.5</v>
      </c>
      <c r="AD35" s="7">
        <v>1980200</v>
      </c>
      <c r="AE35" s="7">
        <v>1715689.1</v>
      </c>
      <c r="AF35" s="7">
        <v>1938534</v>
      </c>
      <c r="AG35" s="7">
        <v>1793304</v>
      </c>
      <c r="AH35" s="7">
        <v>2412693</v>
      </c>
      <c r="AI35" s="7">
        <v>2452498.5999999996</v>
      </c>
      <c r="AJ35" s="7">
        <v>2774697</v>
      </c>
      <c r="AK35" s="7">
        <v>2090943</v>
      </c>
      <c r="AL35" s="7">
        <v>2501869</v>
      </c>
      <c r="AM35" s="7">
        <v>2252720</v>
      </c>
      <c r="AN35" s="7">
        <v>2572507</v>
      </c>
      <c r="AO35" s="7">
        <v>2062208</v>
      </c>
      <c r="AP35" s="7">
        <v>2330623</v>
      </c>
      <c r="AQ35" s="7">
        <v>2155496.1999999997</v>
      </c>
      <c r="AR35" s="7">
        <v>2561730.7999999998</v>
      </c>
      <c r="AS35" s="7">
        <v>2302861.4</v>
      </c>
      <c r="AT35" s="7">
        <v>2303821.7999999998</v>
      </c>
      <c r="AU35" s="102">
        <f t="shared" ref="AU35:BE35" si="0">+AU33+AU32+AU31+AU28+AU25+AU22+AU19+AU16+AU13+AU12+AU11+AU10</f>
        <v>2412597</v>
      </c>
      <c r="AV35" s="102">
        <f t="shared" si="0"/>
        <v>2502153.7999999998</v>
      </c>
      <c r="AW35" s="102">
        <f t="shared" si="0"/>
        <v>2425732</v>
      </c>
      <c r="AX35" s="102">
        <f t="shared" si="0"/>
        <v>2796554.8000000003</v>
      </c>
      <c r="AY35" s="102">
        <f t="shared" si="0"/>
        <v>2532931</v>
      </c>
      <c r="AZ35" s="102">
        <f t="shared" si="0"/>
        <v>3059998</v>
      </c>
      <c r="BA35" s="102">
        <f t="shared" si="0"/>
        <v>2683084</v>
      </c>
      <c r="BB35" s="102">
        <f t="shared" si="0"/>
        <v>2721566</v>
      </c>
      <c r="BC35" s="102">
        <f t="shared" si="0"/>
        <v>2779559</v>
      </c>
      <c r="BD35" s="102">
        <f t="shared" si="0"/>
        <v>2846978</v>
      </c>
      <c r="BE35" s="102">
        <f t="shared" si="0"/>
        <v>3161220</v>
      </c>
      <c r="BF35" s="102">
        <f>+BF33+BF32+BF31+BF28+BF25+BF22+BF19+BF16+BF13+BF12+BF11+BF10</f>
        <v>3410025</v>
      </c>
      <c r="BG35" s="160">
        <f>+BG33+BG32+BG31+BG28+BG25+BG22+BG19+BG16+BG13+BG12+BG11+BG10</f>
        <v>3341547</v>
      </c>
    </row>
    <row r="36" spans="1:59" x14ac:dyDescent="0.25">
      <c r="B36" s="120"/>
      <c r="C36" s="120"/>
      <c r="D36" s="120"/>
      <c r="E36" s="125"/>
      <c r="F36" s="104"/>
      <c r="G36" s="124"/>
      <c r="H36" s="104"/>
      <c r="I36" s="104"/>
      <c r="J36" s="104"/>
      <c r="K36" s="104"/>
      <c r="L36" s="104"/>
      <c r="M36" s="104"/>
      <c r="N36" s="104"/>
      <c r="O36" s="140"/>
      <c r="P36" s="104"/>
      <c r="Q36" s="104"/>
      <c r="R36" s="104"/>
      <c r="S36" s="104"/>
      <c r="T36" s="104"/>
      <c r="U36" s="104"/>
      <c r="V36" s="7"/>
      <c r="W36" s="7"/>
      <c r="X36" s="7"/>
      <c r="Y36" s="7"/>
      <c r="BE36" s="110"/>
    </row>
    <row r="37" spans="1:59" x14ac:dyDescent="0.25">
      <c r="A37" s="116" t="s">
        <v>138</v>
      </c>
      <c r="B37" s="120">
        <v>12937</v>
      </c>
      <c r="C37" s="120">
        <v>12589</v>
      </c>
      <c r="D37" s="120">
        <v>14881</v>
      </c>
      <c r="E37" s="125">
        <v>15353</v>
      </c>
      <c r="F37" s="104">
        <v>18076</v>
      </c>
      <c r="G37" s="124">
        <v>18653</v>
      </c>
      <c r="H37" s="104">
        <v>20376</v>
      </c>
      <c r="I37" s="104">
        <v>20884</v>
      </c>
      <c r="J37" s="104">
        <v>23643</v>
      </c>
      <c r="K37" s="104">
        <v>26304</v>
      </c>
      <c r="L37" s="104">
        <v>28606</v>
      </c>
      <c r="M37" s="104">
        <v>26877.666000000001</v>
      </c>
      <c r="N37" s="104">
        <v>31936.400000000001</v>
      </c>
      <c r="O37" s="99">
        <v>35642</v>
      </c>
      <c r="P37" s="104">
        <v>37360</v>
      </c>
      <c r="Q37" s="104">
        <v>39650</v>
      </c>
      <c r="R37" s="104">
        <v>39610.248</v>
      </c>
      <c r="S37" s="104">
        <v>38458.83</v>
      </c>
      <c r="T37" s="104">
        <v>45091.26</v>
      </c>
      <c r="U37" s="104">
        <v>41518.769999999997</v>
      </c>
      <c r="V37" s="7">
        <v>42726.563999999991</v>
      </c>
      <c r="W37" s="7">
        <v>40039.08</v>
      </c>
      <c r="X37" s="7">
        <v>48873.887999999999</v>
      </c>
      <c r="Y37" s="7">
        <v>45813.54</v>
      </c>
      <c r="Z37" s="7">
        <v>54407.300999999999</v>
      </c>
      <c r="AA37" s="7">
        <v>45878.051999999996</v>
      </c>
      <c r="AB37" s="7">
        <v>59597.82</v>
      </c>
      <c r="AC37" s="7">
        <v>53304.375</v>
      </c>
      <c r="AD37" s="7">
        <v>59406</v>
      </c>
      <c r="AE37" s="7">
        <v>51470.673000000003</v>
      </c>
      <c r="AF37" s="7">
        <v>58156.02</v>
      </c>
      <c r="AG37" s="7">
        <v>53799.119999999995</v>
      </c>
      <c r="AH37" s="7">
        <v>72380.789999999994</v>
      </c>
      <c r="AI37" s="7">
        <v>73576</v>
      </c>
      <c r="AJ37" s="7">
        <v>83240</v>
      </c>
      <c r="AK37" s="7">
        <v>62728</v>
      </c>
      <c r="AL37" s="7">
        <v>75057</v>
      </c>
      <c r="AM37" s="7">
        <v>67582</v>
      </c>
      <c r="AN37" s="7">
        <v>77176</v>
      </c>
      <c r="AO37" s="7">
        <v>61867</v>
      </c>
      <c r="AP37" s="7">
        <v>69918</v>
      </c>
      <c r="AQ37" s="7">
        <v>64665</v>
      </c>
      <c r="AR37" s="7">
        <v>76851.899999999994</v>
      </c>
      <c r="AS37" s="7">
        <v>69085.8</v>
      </c>
      <c r="AT37" s="7">
        <v>69114.7</v>
      </c>
      <c r="AU37" s="7">
        <v>72378</v>
      </c>
      <c r="AV37" s="7">
        <v>75064.600000000006</v>
      </c>
      <c r="AW37" s="7">
        <v>72772</v>
      </c>
      <c r="AX37" s="7">
        <v>83896.6</v>
      </c>
      <c r="AY37" s="7">
        <v>75988</v>
      </c>
      <c r="AZ37" s="7">
        <v>91800</v>
      </c>
      <c r="BA37" s="7">
        <v>80493</v>
      </c>
      <c r="BB37" s="7">
        <v>81647</v>
      </c>
      <c r="BC37" s="7">
        <v>83387</v>
      </c>
      <c r="BD37" s="100">
        <v>85409</v>
      </c>
      <c r="BE37" s="100">
        <v>94837</v>
      </c>
      <c r="BF37" s="7">
        <v>102301</v>
      </c>
      <c r="BG37" s="152">
        <v>100246</v>
      </c>
    </row>
    <row r="38" spans="1:59" x14ac:dyDescent="0.25">
      <c r="A38" s="116" t="s">
        <v>139</v>
      </c>
      <c r="B38" s="120">
        <v>43050</v>
      </c>
      <c r="C38" s="120">
        <v>52925</v>
      </c>
      <c r="D38" s="120">
        <v>69126</v>
      </c>
      <c r="E38" s="125">
        <v>67556</v>
      </c>
      <c r="F38" s="104">
        <v>71780</v>
      </c>
      <c r="G38" s="124">
        <v>95485</v>
      </c>
      <c r="H38" s="104">
        <v>116842</v>
      </c>
      <c r="I38" s="104">
        <v>116083</v>
      </c>
      <c r="J38" s="104">
        <v>140430</v>
      </c>
      <c r="K38" s="104">
        <v>140995</v>
      </c>
      <c r="L38" s="104">
        <v>146365</v>
      </c>
      <c r="M38" s="104">
        <v>139680</v>
      </c>
      <c r="N38" s="104">
        <v>205400</v>
      </c>
      <c r="O38" s="99">
        <v>228850</v>
      </c>
      <c r="P38" s="104">
        <v>191000</v>
      </c>
      <c r="Q38" s="104">
        <v>166725</v>
      </c>
      <c r="R38" s="104">
        <v>126360</v>
      </c>
      <c r="S38" s="104">
        <v>159355</v>
      </c>
      <c r="T38" s="104">
        <v>152520</v>
      </c>
      <c r="U38" s="104">
        <v>148180</v>
      </c>
      <c r="V38" s="7">
        <v>146125</v>
      </c>
      <c r="W38" s="7">
        <v>127588.3</v>
      </c>
      <c r="X38" s="7">
        <v>136620</v>
      </c>
      <c r="Y38" s="7">
        <v>137520</v>
      </c>
      <c r="Z38" s="7">
        <v>148504.29999999999</v>
      </c>
      <c r="AA38" s="7">
        <v>147810</v>
      </c>
      <c r="AB38" s="7">
        <v>151700</v>
      </c>
      <c r="AC38" s="7">
        <v>155595</v>
      </c>
      <c r="AD38" s="7">
        <v>138785.20000000001</v>
      </c>
      <c r="AE38" s="7">
        <v>143294.5</v>
      </c>
      <c r="AF38" s="7">
        <v>149239.70000000001</v>
      </c>
      <c r="AG38" s="7">
        <v>145960</v>
      </c>
      <c r="AH38" s="7">
        <v>95199</v>
      </c>
      <c r="AI38" s="7">
        <v>99600</v>
      </c>
      <c r="AJ38" s="7">
        <v>190250</v>
      </c>
      <c r="AK38" s="7">
        <v>190250</v>
      </c>
      <c r="AL38" s="7">
        <v>169501</v>
      </c>
      <c r="AM38" s="7">
        <v>169675</v>
      </c>
      <c r="AN38" s="7">
        <v>172640</v>
      </c>
      <c r="AO38" s="7">
        <v>183638</v>
      </c>
      <c r="AP38" s="7">
        <v>191178</v>
      </c>
      <c r="AQ38" s="7">
        <v>192400</v>
      </c>
      <c r="AR38" s="7">
        <v>181506</v>
      </c>
      <c r="AS38" s="7">
        <v>176566</v>
      </c>
      <c r="AT38" s="7">
        <v>174850</v>
      </c>
      <c r="AU38" s="7">
        <v>178672</v>
      </c>
      <c r="AV38" s="7">
        <v>244125</v>
      </c>
      <c r="AW38" s="7">
        <v>247660</v>
      </c>
      <c r="AX38" s="7">
        <v>274960</v>
      </c>
      <c r="AY38" s="7">
        <v>287490</v>
      </c>
      <c r="AZ38" s="7">
        <v>278180</v>
      </c>
      <c r="BA38" s="7">
        <v>261415</v>
      </c>
      <c r="BB38" s="7">
        <v>263958</v>
      </c>
      <c r="BC38" s="7">
        <v>256563</v>
      </c>
      <c r="BD38" s="100">
        <v>257002</v>
      </c>
      <c r="BE38" s="100">
        <v>255611</v>
      </c>
      <c r="BF38" s="7">
        <v>292194</v>
      </c>
      <c r="BG38" s="152">
        <v>260838</v>
      </c>
    </row>
    <row r="39" spans="1:59" x14ac:dyDescent="0.25">
      <c r="A39" s="116" t="s">
        <v>208</v>
      </c>
      <c r="B39" s="120">
        <v>8750</v>
      </c>
      <c r="C39" s="120">
        <v>5317</v>
      </c>
      <c r="D39" s="120">
        <v>8853</v>
      </c>
      <c r="E39" s="125">
        <v>9769</v>
      </c>
      <c r="F39" s="104">
        <v>13300</v>
      </c>
      <c r="G39" s="124">
        <v>12496</v>
      </c>
      <c r="H39" s="104">
        <v>14327</v>
      </c>
      <c r="I39" s="104">
        <v>14977</v>
      </c>
      <c r="J39" s="104">
        <v>17186</v>
      </c>
      <c r="K39" s="104">
        <v>16446</v>
      </c>
      <c r="L39" s="104">
        <v>17671</v>
      </c>
      <c r="M39" s="104">
        <v>15065</v>
      </c>
      <c r="N39" s="104">
        <v>25408.3</v>
      </c>
      <c r="O39" s="99">
        <v>20508</v>
      </c>
      <c r="P39" s="104">
        <v>20561</v>
      </c>
      <c r="Q39" s="104">
        <v>20856</v>
      </c>
      <c r="R39" s="104">
        <v>23725</v>
      </c>
      <c r="S39" s="104">
        <v>24059</v>
      </c>
      <c r="T39" s="104">
        <v>26035</v>
      </c>
      <c r="U39" s="104">
        <v>28602</v>
      </c>
      <c r="V39" s="7">
        <v>26691.200000000001</v>
      </c>
      <c r="W39" s="7">
        <v>32397.4</v>
      </c>
      <c r="X39" s="7">
        <v>34387</v>
      </c>
      <c r="Y39" s="7">
        <v>36708.5</v>
      </c>
      <c r="Z39" s="7">
        <v>20843.3</v>
      </c>
      <c r="AA39" s="7">
        <v>31350.400000000001</v>
      </c>
      <c r="AB39" s="7">
        <v>36755.5</v>
      </c>
      <c r="AC39" s="7">
        <v>40342.5</v>
      </c>
      <c r="AD39" s="7">
        <v>40297.300000000003</v>
      </c>
      <c r="AE39" s="7">
        <v>36244.5</v>
      </c>
      <c r="AF39" s="7">
        <v>40998</v>
      </c>
      <c r="AG39" s="7">
        <v>51664</v>
      </c>
      <c r="AH39" s="7">
        <v>22153</v>
      </c>
      <c r="AI39" s="7">
        <v>21072</v>
      </c>
      <c r="AJ39" s="7">
        <v>12612</v>
      </c>
      <c r="AK39" s="7">
        <v>13580</v>
      </c>
      <c r="AL39" s="7">
        <v>19161</v>
      </c>
      <c r="AM39" s="7">
        <v>18459</v>
      </c>
      <c r="AN39" s="7">
        <v>17641</v>
      </c>
      <c r="AO39" s="7">
        <v>17533</v>
      </c>
      <c r="AP39" s="7">
        <v>21557</v>
      </c>
      <c r="AQ39" s="7">
        <v>13595</v>
      </c>
      <c r="AR39" s="7">
        <v>14042.3</v>
      </c>
      <c r="AS39" s="7">
        <v>12440.7</v>
      </c>
      <c r="AT39" s="7">
        <v>14192.5</v>
      </c>
      <c r="AU39" s="7">
        <v>16823</v>
      </c>
      <c r="AV39" s="7">
        <v>17094.7</v>
      </c>
      <c r="AW39" s="7">
        <v>18008</v>
      </c>
      <c r="AX39" s="7">
        <v>18695.3</v>
      </c>
      <c r="AY39" s="7">
        <v>14309</v>
      </c>
      <c r="AZ39" s="7">
        <v>14917</v>
      </c>
      <c r="BA39" s="7">
        <v>13731</v>
      </c>
      <c r="BB39" s="7">
        <v>18912</v>
      </c>
      <c r="BC39" s="7">
        <v>18567</v>
      </c>
      <c r="BD39" s="100">
        <v>22407</v>
      </c>
      <c r="BE39" s="100">
        <v>34507</v>
      </c>
      <c r="BF39" s="7">
        <v>24861</v>
      </c>
      <c r="BG39" s="152">
        <v>18747</v>
      </c>
    </row>
    <row r="40" spans="1:59" x14ac:dyDescent="0.25">
      <c r="B40" s="120"/>
      <c r="C40" s="120"/>
      <c r="D40" s="127"/>
      <c r="E40" s="125"/>
      <c r="F40" s="104"/>
      <c r="G40" s="124"/>
      <c r="H40" s="104"/>
      <c r="I40" s="104"/>
      <c r="J40" s="104"/>
      <c r="K40" s="104"/>
      <c r="L40" s="104"/>
      <c r="M40" s="104"/>
      <c r="N40" s="104"/>
      <c r="O40" s="141"/>
      <c r="P40" s="104"/>
      <c r="Q40" s="104"/>
      <c r="R40" s="104"/>
      <c r="S40" s="104"/>
      <c r="T40" s="104"/>
      <c r="U40" s="104"/>
      <c r="V40" s="7"/>
      <c r="W40" s="7"/>
      <c r="X40" s="7"/>
      <c r="Y40" s="7"/>
      <c r="Z40" s="107"/>
      <c r="BE40" s="110"/>
    </row>
    <row r="41" spans="1:59" x14ac:dyDescent="0.25">
      <c r="A41" s="116" t="s">
        <v>140</v>
      </c>
      <c r="B41" s="120">
        <v>495954</v>
      </c>
      <c r="C41" s="120">
        <v>490450</v>
      </c>
      <c r="D41" s="120">
        <v>588899</v>
      </c>
      <c r="E41" s="125">
        <v>604427</v>
      </c>
      <c r="F41" s="104">
        <v>705682</v>
      </c>
      <c r="G41" s="124">
        <v>748403</v>
      </c>
      <c r="H41" s="104">
        <v>830735</v>
      </c>
      <c r="I41" s="104">
        <v>848075</v>
      </c>
      <c r="J41" s="104">
        <v>969369</v>
      </c>
      <c r="K41" s="104">
        <v>1060535</v>
      </c>
      <c r="L41" s="104">
        <v>1146166</v>
      </c>
      <c r="M41" s="104">
        <v>1077544.8659999999</v>
      </c>
      <c r="N41" s="104">
        <v>1327290.7</v>
      </c>
      <c r="O41" s="99">
        <v>1473070</v>
      </c>
      <c r="P41" s="104">
        <v>1494252</v>
      </c>
      <c r="Q41" s="104">
        <v>1548881</v>
      </c>
      <c r="R41" s="104">
        <v>1510036.848</v>
      </c>
      <c r="S41" s="104">
        <v>1503833.83</v>
      </c>
      <c r="T41" s="104">
        <v>1726690</v>
      </c>
      <c r="U41" s="104">
        <v>1602259.77</v>
      </c>
      <c r="V41" s="7">
        <v>1639761.5639999998</v>
      </c>
      <c r="W41" s="7">
        <v>1534660.78</v>
      </c>
      <c r="X41" s="7">
        <v>1849010.4880000001</v>
      </c>
      <c r="Y41" s="7">
        <v>1747160.04</v>
      </c>
      <c r="Z41" s="7">
        <v>2037331.601</v>
      </c>
      <c r="AA41" s="7">
        <v>1754306.8519999997</v>
      </c>
      <c r="AB41" s="7">
        <v>2234647.3199999998</v>
      </c>
      <c r="AC41" s="7">
        <v>2026054.375</v>
      </c>
      <c r="AD41" s="7">
        <v>2218688.5</v>
      </c>
      <c r="AE41" s="7">
        <v>1946698.773</v>
      </c>
      <c r="AF41" s="7">
        <v>2186927.7200000002</v>
      </c>
      <c r="AG41" s="7">
        <v>2044727.12</v>
      </c>
      <c r="AH41" s="7">
        <v>2602425.79</v>
      </c>
      <c r="AI41" s="7">
        <v>2646746.5999999996</v>
      </c>
      <c r="AJ41" s="7">
        <v>3060799</v>
      </c>
      <c r="AK41" s="7">
        <v>2357501</v>
      </c>
      <c r="AL41" s="7">
        <v>2765588</v>
      </c>
      <c r="AM41" s="7">
        <v>2508436</v>
      </c>
      <c r="AN41" s="7">
        <v>2839964</v>
      </c>
      <c r="AO41" s="7">
        <v>2325246</v>
      </c>
      <c r="AP41" s="7">
        <v>2613276</v>
      </c>
      <c r="AQ41" s="7">
        <v>2426156.1999999997</v>
      </c>
      <c r="AR41" s="7">
        <v>2834131</v>
      </c>
      <c r="AS41" s="7">
        <v>2560953.9</v>
      </c>
      <c r="AT41" s="7">
        <v>2561979</v>
      </c>
      <c r="AU41" s="102">
        <f t="shared" ref="AU41:BE41" si="1">+AU39+AU38+AU37+AU35</f>
        <v>2680470</v>
      </c>
      <c r="AV41" s="102">
        <f t="shared" si="1"/>
        <v>2838438.0999999996</v>
      </c>
      <c r="AW41" s="102">
        <f t="shared" si="1"/>
        <v>2764172</v>
      </c>
      <c r="AX41" s="102">
        <f t="shared" si="1"/>
        <v>3174106.7</v>
      </c>
      <c r="AY41" s="102">
        <f t="shared" si="1"/>
        <v>2910718</v>
      </c>
      <c r="AZ41" s="102">
        <f t="shared" si="1"/>
        <v>3444895</v>
      </c>
      <c r="BA41" s="102">
        <f t="shared" si="1"/>
        <v>3038723</v>
      </c>
      <c r="BB41" s="102">
        <f t="shared" si="1"/>
        <v>3086083</v>
      </c>
      <c r="BC41" s="102">
        <f t="shared" si="1"/>
        <v>3138076</v>
      </c>
      <c r="BD41" s="102">
        <f t="shared" si="1"/>
        <v>3211796</v>
      </c>
      <c r="BE41" s="102">
        <f t="shared" si="1"/>
        <v>3546175</v>
      </c>
      <c r="BF41" s="102">
        <f>+BF39+BF38+BF37+BF35</f>
        <v>3829381</v>
      </c>
      <c r="BG41" s="160">
        <f>+BG39+BG38+BG37+BG35</f>
        <v>3721378</v>
      </c>
    </row>
    <row r="42" spans="1:59" x14ac:dyDescent="0.25">
      <c r="A42" s="116" t="s">
        <v>141</v>
      </c>
      <c r="B42" s="120">
        <v>4.6790000000000003</v>
      </c>
      <c r="C42" s="120">
        <v>3.66</v>
      </c>
      <c r="D42" s="120">
        <v>4.2930000000000001</v>
      </c>
      <c r="E42" s="125">
        <v>3.9609999999999999</v>
      </c>
      <c r="F42" s="104">
        <v>4.5529999999999999</v>
      </c>
      <c r="G42" s="124">
        <v>4.1760000000000002</v>
      </c>
      <c r="H42" s="104">
        <v>4.7489999999999997</v>
      </c>
      <c r="I42" s="104">
        <v>4.2720000000000002</v>
      </c>
      <c r="J42" s="104">
        <v>4.2160000000000002</v>
      </c>
      <c r="K42" s="104">
        <v>3.7709999999999999</v>
      </c>
      <c r="L42" s="104">
        <v>3.57</v>
      </c>
      <c r="M42" s="104">
        <v>2.823</v>
      </c>
      <c r="N42" s="104">
        <v>4.5060000000000002</v>
      </c>
      <c r="O42" s="99">
        <v>3.6240000000000001</v>
      </c>
      <c r="P42" s="104">
        <v>3.5</v>
      </c>
      <c r="Q42" s="104">
        <v>3.3730000000000002</v>
      </c>
      <c r="R42" s="104">
        <v>3.883</v>
      </c>
      <c r="S42" s="104">
        <v>4.07</v>
      </c>
      <c r="T42" s="104">
        <v>3.69</v>
      </c>
      <c r="U42" s="104">
        <v>4.0999999999999996</v>
      </c>
      <c r="V42" s="7">
        <v>3.7280000000000002</v>
      </c>
      <c r="W42" s="7">
        <v>3.8839999999999999</v>
      </c>
      <c r="X42" s="7">
        <v>4.51</v>
      </c>
      <c r="Y42" s="7">
        <v>4.2690000000000001</v>
      </c>
      <c r="Z42" s="7">
        <v>4.1369999999999996</v>
      </c>
      <c r="AA42" s="7">
        <v>3.778</v>
      </c>
      <c r="AB42" s="7">
        <v>4.7709999999999999</v>
      </c>
      <c r="AC42" s="7">
        <v>4.5960000000000001</v>
      </c>
      <c r="AD42" s="7">
        <v>4.8140000000000001</v>
      </c>
      <c r="AE42" s="7">
        <v>4.0860000000000003</v>
      </c>
      <c r="AF42" s="7">
        <v>4.5919999999999996</v>
      </c>
      <c r="AG42" s="7">
        <v>4.585</v>
      </c>
      <c r="AH42" s="7">
        <v>4.8929999999999998</v>
      </c>
      <c r="AI42" s="7">
        <v>4.7270000000000003</v>
      </c>
      <c r="AJ42" s="7">
        <v>3.694</v>
      </c>
      <c r="AK42" s="7">
        <v>3.4180000000000001</v>
      </c>
      <c r="AL42" s="7">
        <v>4.7370000000000001</v>
      </c>
      <c r="AM42" s="7">
        <v>4.1609999999999996</v>
      </c>
      <c r="AN42" s="7">
        <v>3.86</v>
      </c>
      <c r="AO42" s="7">
        <v>3.6629999999999998</v>
      </c>
      <c r="AP42" s="7">
        <v>4.3109999999999999</v>
      </c>
      <c r="AQ42" s="7">
        <v>3.2149999999999999</v>
      </c>
      <c r="AR42" s="7">
        <v>3.5366</v>
      </c>
      <c r="AS42" s="7">
        <v>3.0878999999999999</v>
      </c>
      <c r="AT42" s="7">
        <v>3.2801</v>
      </c>
      <c r="AU42" s="142">
        <v>3.0295000000000001</v>
      </c>
      <c r="AV42" s="7">
        <v>3.1907000000000001</v>
      </c>
      <c r="AW42" s="129">
        <v>3.0600999999999998</v>
      </c>
      <c r="AX42" s="7">
        <v>3.7258</v>
      </c>
      <c r="AY42" s="129">
        <v>3.0150999999999999</v>
      </c>
      <c r="AZ42" s="7">
        <v>3.3</v>
      </c>
      <c r="BA42" s="7">
        <v>2.9710000000000001</v>
      </c>
      <c r="BB42" s="7">
        <v>3.9940000000000002</v>
      </c>
      <c r="BC42" s="7">
        <v>3.7919999999999998</v>
      </c>
      <c r="BD42" s="100">
        <v>4.056</v>
      </c>
      <c r="BE42" s="114">
        <v>4.7779999999999996</v>
      </c>
      <c r="BF42" s="7">
        <v>4.3209999999999997</v>
      </c>
      <c r="BG42" s="152">
        <v>3.8119999999999998</v>
      </c>
    </row>
    <row r="43" spans="1:59" x14ac:dyDescent="0.25">
      <c r="A43" s="116" t="s">
        <v>142</v>
      </c>
      <c r="B43" s="120">
        <v>105995.72558238939</v>
      </c>
      <c r="C43" s="120">
        <v>134002.73224043715</v>
      </c>
      <c r="D43" s="120">
        <v>137176.56650361052</v>
      </c>
      <c r="E43" s="125">
        <v>152594.5468316082</v>
      </c>
      <c r="F43" s="104">
        <v>154992.75203162749</v>
      </c>
      <c r="G43" s="124">
        <v>179215.27777777778</v>
      </c>
      <c r="H43" s="104">
        <v>174928.40598020639</v>
      </c>
      <c r="I43" s="104">
        <v>198519.42883895131</v>
      </c>
      <c r="J43" s="104">
        <v>229926.23339658443</v>
      </c>
      <c r="K43" s="104">
        <v>281234.420578096</v>
      </c>
      <c r="L43" s="104">
        <v>321037</v>
      </c>
      <c r="M43" s="104">
        <v>381669</v>
      </c>
      <c r="N43" s="104">
        <v>294557</v>
      </c>
      <c r="O43" s="99">
        <v>406476.26931567327</v>
      </c>
      <c r="P43" s="104">
        <v>426929.14285714284</v>
      </c>
      <c r="Q43" s="104">
        <v>459199.82211680996</v>
      </c>
      <c r="R43" s="104">
        <v>388892</v>
      </c>
      <c r="S43" s="104">
        <v>369492.34152334154</v>
      </c>
      <c r="T43" s="104">
        <v>467897</v>
      </c>
      <c r="U43" s="104">
        <v>390787</v>
      </c>
      <c r="V43" s="7">
        <v>439869</v>
      </c>
      <c r="W43" s="7">
        <v>395085</v>
      </c>
      <c r="X43" s="7">
        <v>409969</v>
      </c>
      <c r="Y43" s="7">
        <v>409248</v>
      </c>
      <c r="Z43" s="7">
        <v>492408</v>
      </c>
      <c r="AA43" s="7">
        <v>464304</v>
      </c>
      <c r="AB43" s="7">
        <v>468361</v>
      </c>
      <c r="AC43" s="7">
        <v>440870</v>
      </c>
      <c r="AD43" s="7">
        <v>460895</v>
      </c>
      <c r="AE43" s="7">
        <v>476471</v>
      </c>
      <c r="AF43" s="7">
        <v>476285</v>
      </c>
      <c r="AG43" s="7">
        <v>445959</v>
      </c>
      <c r="AH43" s="7">
        <v>532065</v>
      </c>
      <c r="AI43" s="7">
        <v>561534</v>
      </c>
      <c r="AJ43" s="7">
        <v>833728</v>
      </c>
      <c r="AK43" s="7">
        <v>692206</v>
      </c>
      <c r="AL43" s="7">
        <v>583957</v>
      </c>
      <c r="AM43" s="7">
        <v>602813</v>
      </c>
      <c r="AN43" s="7">
        <v>770845</v>
      </c>
      <c r="AO43" s="7">
        <v>635215</v>
      </c>
      <c r="AP43" s="7">
        <v>606322</v>
      </c>
      <c r="AQ43" s="7">
        <v>759240</v>
      </c>
      <c r="AR43" s="7">
        <v>801371.7</v>
      </c>
      <c r="AS43" s="7">
        <v>829351.3</v>
      </c>
      <c r="AT43" s="7">
        <v>781067.3</v>
      </c>
      <c r="AU43" s="7">
        <v>882918.9</v>
      </c>
      <c r="AV43" s="7">
        <v>889596.01341398433</v>
      </c>
      <c r="AW43" s="7">
        <v>900193.5</v>
      </c>
      <c r="AX43" s="7">
        <v>851926.2</v>
      </c>
      <c r="AY43" s="7">
        <v>958779.24446950352</v>
      </c>
      <c r="AZ43" s="7">
        <v>1043907.5757575758</v>
      </c>
      <c r="BA43" s="7">
        <v>1022794.6819252777</v>
      </c>
      <c r="BB43" s="7">
        <v>769165.49824737106</v>
      </c>
      <c r="BC43" s="7">
        <v>827551.68776371307</v>
      </c>
      <c r="BD43" s="100">
        <f>+BD41/BD42</f>
        <v>791862.91913214989</v>
      </c>
      <c r="BE43" s="100">
        <f>+BE41/BE42</f>
        <v>742188.15403934708</v>
      </c>
      <c r="BF43" s="100">
        <f>+BF41/BF42</f>
        <v>886225.64221245085</v>
      </c>
      <c r="BG43" s="106">
        <f>+BG41/BG42</f>
        <v>976227.17733473249</v>
      </c>
    </row>
    <row r="44" spans="1:59" x14ac:dyDescent="0.25">
      <c r="Z44" s="100"/>
    </row>
    <row r="45" spans="1:59" x14ac:dyDescent="0.25">
      <c r="Z45" s="114"/>
    </row>
    <row r="46" spans="1:59" x14ac:dyDescent="0.25">
      <c r="Z46" s="104"/>
    </row>
    <row r="47" spans="1:59" x14ac:dyDescent="0.25">
      <c r="Z47" s="102"/>
    </row>
  </sheetData>
  <pageMargins left="0.7" right="0.7" top="0.75" bottom="0.75" header="0.3" footer="0.3"/>
  <pageSetup orientation="portrai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564AD-0350-4319-B451-E87B2B52FD69}">
  <sheetPr codeName="Hoja28"/>
  <dimension ref="A1:P29"/>
  <sheetViews>
    <sheetView zoomScaleNormal="100" workbookViewId="0">
      <selection sqref="A1:H2"/>
    </sheetView>
  </sheetViews>
  <sheetFormatPr baseColWidth="10" defaultColWidth="11.42578125" defaultRowHeight="15" x14ac:dyDescent="0.25"/>
  <cols>
    <col min="1" max="1" width="44.42578125" style="1" customWidth="1"/>
    <col min="2" max="8" width="13.140625" style="1" customWidth="1"/>
    <col min="9" max="9" width="7.42578125" style="1" customWidth="1"/>
    <col min="10" max="16384" width="11.42578125" style="1"/>
  </cols>
  <sheetData>
    <row r="1" spans="1:16" ht="60" customHeight="1" x14ac:dyDescent="0.25">
      <c r="A1" s="299"/>
      <c r="B1" s="299"/>
      <c r="C1" s="299"/>
      <c r="D1" s="299"/>
      <c r="E1" s="299"/>
      <c r="F1" s="299"/>
      <c r="G1" s="299"/>
      <c r="H1" s="299"/>
      <c r="I1" s="64"/>
    </row>
    <row r="2" spans="1:16" ht="21" customHeight="1" x14ac:dyDescent="0.25">
      <c r="A2" s="299"/>
      <c r="B2" s="299"/>
      <c r="C2" s="299"/>
      <c r="D2" s="299"/>
      <c r="E2" s="299"/>
      <c r="F2" s="299"/>
      <c r="G2" s="299"/>
      <c r="H2" s="299"/>
    </row>
    <row r="3" spans="1:16" ht="13.5" customHeight="1" x14ac:dyDescent="0.25">
      <c r="A3" s="311" t="s">
        <v>291</v>
      </c>
      <c r="B3" s="311"/>
      <c r="C3" s="311"/>
      <c r="D3" s="311"/>
      <c r="E3" s="311"/>
      <c r="F3" s="311"/>
      <c r="G3" s="311"/>
      <c r="H3" s="311"/>
      <c r="I3" s="85"/>
      <c r="J3" s="234" t="s">
        <v>59</v>
      </c>
    </row>
    <row r="4" spans="1:16" ht="16.5" customHeight="1" x14ac:dyDescent="0.25">
      <c r="A4" s="311"/>
      <c r="B4" s="311"/>
      <c r="C4" s="311"/>
      <c r="D4" s="311"/>
      <c r="E4" s="311"/>
      <c r="F4" s="311"/>
      <c r="G4" s="311"/>
      <c r="H4" s="311"/>
      <c r="I4" s="85"/>
    </row>
    <row r="5" spans="1:16" ht="16.5" customHeight="1" x14ac:dyDescent="0.25">
      <c r="A5" s="211" t="s">
        <v>312</v>
      </c>
      <c r="B5" s="212"/>
      <c r="C5" s="211"/>
      <c r="D5" s="210"/>
      <c r="E5" s="210"/>
      <c r="F5" s="210"/>
      <c r="G5" s="210"/>
      <c r="H5" s="210"/>
      <c r="I5" s="85"/>
    </row>
    <row r="6" spans="1:16" ht="15.75" customHeight="1" x14ac:dyDescent="0.25">
      <c r="A6" s="211" t="s">
        <v>437</v>
      </c>
      <c r="B6" s="212"/>
      <c r="C6" s="211"/>
      <c r="D6" s="210"/>
      <c r="E6" s="210"/>
      <c r="F6" s="210"/>
      <c r="G6" s="210"/>
      <c r="H6" s="210"/>
      <c r="I6" s="85"/>
    </row>
    <row r="7" spans="1:16" x14ac:dyDescent="0.25">
      <c r="A7" s="214" t="s">
        <v>430</v>
      </c>
      <c r="B7" s="210"/>
      <c r="C7" s="210"/>
      <c r="D7" s="210"/>
      <c r="E7" s="210"/>
      <c r="F7" s="210"/>
      <c r="G7" s="210"/>
      <c r="H7" s="210"/>
      <c r="I7" s="174"/>
    </row>
    <row r="8" spans="1:16" x14ac:dyDescent="0.25">
      <c r="A8" s="168"/>
      <c r="B8" s="168"/>
      <c r="C8" s="168"/>
      <c r="D8" s="168"/>
      <c r="E8" s="168"/>
      <c r="F8" s="215"/>
      <c r="G8" s="268"/>
      <c r="H8" s="268"/>
      <c r="I8" s="168"/>
    </row>
    <row r="9" spans="1:16" ht="14.1" customHeight="1" x14ac:dyDescent="0.25">
      <c r="A9" s="342" t="s">
        <v>100</v>
      </c>
      <c r="B9" s="344" t="s">
        <v>377</v>
      </c>
      <c r="C9" s="344"/>
      <c r="D9" s="344"/>
      <c r="E9" s="344"/>
      <c r="F9" s="344"/>
      <c r="G9" s="344"/>
      <c r="H9" s="345"/>
      <c r="I9" s="193"/>
    </row>
    <row r="10" spans="1:16" ht="15" customHeight="1" x14ac:dyDescent="0.25">
      <c r="A10" s="343"/>
      <c r="B10" s="218">
        <v>2018</v>
      </c>
      <c r="C10" s="218">
        <v>2019</v>
      </c>
      <c r="D10" s="218">
        <v>2020</v>
      </c>
      <c r="E10" s="218">
        <v>2021</v>
      </c>
      <c r="F10" s="218">
        <v>2022</v>
      </c>
      <c r="G10" s="218" t="s">
        <v>396</v>
      </c>
      <c r="H10" s="219" t="s">
        <v>397</v>
      </c>
      <c r="I10" s="193"/>
    </row>
    <row r="11" spans="1:16" x14ac:dyDescent="0.25">
      <c r="A11" s="76" t="s">
        <v>279</v>
      </c>
      <c r="B11" s="181">
        <v>1476783.6099999999</v>
      </c>
      <c r="C11" s="181">
        <v>1648701.023</v>
      </c>
      <c r="D11" s="181">
        <v>1799679.51</v>
      </c>
      <c r="E11" s="181">
        <v>1728579.6300000001</v>
      </c>
      <c r="F11" s="69">
        <v>1725735.483</v>
      </c>
      <c r="G11" s="69">
        <v>1764822.7859999998</v>
      </c>
      <c r="H11" s="70">
        <v>1801391.1659245377</v>
      </c>
      <c r="I11" s="169"/>
    </row>
    <row r="12" spans="1:16" x14ac:dyDescent="0.25">
      <c r="A12" s="66" t="s">
        <v>101</v>
      </c>
      <c r="B12" s="169">
        <v>11891.736000000001</v>
      </c>
      <c r="C12" s="169">
        <v>5485.8440000000001</v>
      </c>
      <c r="D12" s="169">
        <v>50.673999999999999</v>
      </c>
      <c r="E12" s="169">
        <v>430.27300000000002</v>
      </c>
      <c r="F12" s="169">
        <v>31.353000000000002</v>
      </c>
      <c r="G12" s="169">
        <v>7.5590000000000002</v>
      </c>
      <c r="H12" s="179">
        <v>7.7156278416407424</v>
      </c>
      <c r="I12" s="169"/>
    </row>
    <row r="13" spans="1:16" x14ac:dyDescent="0.25">
      <c r="A13" s="68" t="s">
        <v>102</v>
      </c>
      <c r="B13" s="69">
        <v>100850.048</v>
      </c>
      <c r="C13" s="69">
        <v>125425.617</v>
      </c>
      <c r="D13" s="69">
        <v>110841.57</v>
      </c>
      <c r="E13" s="69">
        <v>110442.84600000001</v>
      </c>
      <c r="F13" s="69">
        <v>116613.436</v>
      </c>
      <c r="G13" s="69">
        <v>111369.024</v>
      </c>
      <c r="H13" s="70">
        <v>113676.66917194815</v>
      </c>
      <c r="I13" s="169"/>
    </row>
    <row r="14" spans="1:16" x14ac:dyDescent="0.25">
      <c r="A14" s="66" t="s">
        <v>103</v>
      </c>
      <c r="B14" s="169">
        <v>202056.17199999999</v>
      </c>
      <c r="C14" s="169">
        <v>228215.77</v>
      </c>
      <c r="D14" s="169">
        <v>211911.31099999999</v>
      </c>
      <c r="E14" s="169">
        <v>222536.89600000001</v>
      </c>
      <c r="F14" s="169">
        <v>221338.27900000001</v>
      </c>
      <c r="G14" s="169">
        <v>210517.459</v>
      </c>
      <c r="H14" s="179">
        <v>214879.53007168454</v>
      </c>
      <c r="I14" s="169"/>
    </row>
    <row r="15" spans="1:16" x14ac:dyDescent="0.25">
      <c r="A15" s="77" t="s">
        <v>111</v>
      </c>
      <c r="B15" s="78">
        <v>1791581.5659999999</v>
      </c>
      <c r="C15" s="78">
        <v>2007828.2540000002</v>
      </c>
      <c r="D15" s="78">
        <v>2122483.0650000004</v>
      </c>
      <c r="E15" s="78">
        <v>2061989.645</v>
      </c>
      <c r="F15" s="78">
        <v>2063718.551</v>
      </c>
      <c r="G15" s="78">
        <v>2086716.8279999997</v>
      </c>
      <c r="H15" s="187">
        <v>2129955.0807960122</v>
      </c>
      <c r="I15" s="196"/>
      <c r="J15" s="293"/>
      <c r="K15" s="293"/>
      <c r="L15" s="293"/>
      <c r="M15" s="293"/>
      <c r="N15" s="293"/>
      <c r="O15" s="293"/>
      <c r="P15" s="293"/>
    </row>
    <row r="16" spans="1:16" x14ac:dyDescent="0.25">
      <c r="A16" s="92"/>
      <c r="B16" s="236"/>
      <c r="C16" s="236"/>
      <c r="D16" s="236"/>
      <c r="E16" s="236"/>
      <c r="F16" s="236"/>
      <c r="G16" s="236"/>
      <c r="H16" s="236"/>
      <c r="I16" s="169"/>
    </row>
    <row r="17" spans="1:16" ht="14.1" customHeight="1" x14ac:dyDescent="0.25">
      <c r="A17" s="342" t="s">
        <v>100</v>
      </c>
      <c r="B17" s="344" t="s">
        <v>104</v>
      </c>
      <c r="C17" s="344"/>
      <c r="D17" s="344"/>
      <c r="E17" s="344"/>
      <c r="F17" s="344"/>
      <c r="G17" s="344"/>
      <c r="H17" s="345"/>
      <c r="I17" s="168"/>
    </row>
    <row r="18" spans="1:16" ht="15" customHeight="1" x14ac:dyDescent="0.25">
      <c r="A18" s="343"/>
      <c r="B18" s="218">
        <v>2018</v>
      </c>
      <c r="C18" s="218">
        <v>2019</v>
      </c>
      <c r="D18" s="218">
        <v>2020</v>
      </c>
      <c r="E18" s="218">
        <v>2021</v>
      </c>
      <c r="F18" s="218">
        <v>2022</v>
      </c>
      <c r="G18" s="218" t="s">
        <v>396</v>
      </c>
      <c r="H18" s="219" t="s">
        <v>397</v>
      </c>
      <c r="I18" s="193"/>
    </row>
    <row r="19" spans="1:16" x14ac:dyDescent="0.25">
      <c r="A19" s="76" t="s">
        <v>279</v>
      </c>
      <c r="B19" s="181">
        <v>3206042.875</v>
      </c>
      <c r="C19" s="181">
        <v>4034809.4890000005</v>
      </c>
      <c r="D19" s="181">
        <v>4948129.727</v>
      </c>
      <c r="E19" s="181">
        <v>4042588.1734832055</v>
      </c>
      <c r="F19" s="69">
        <v>5309846.6274312632</v>
      </c>
      <c r="G19" s="69">
        <v>5831110.0570157515</v>
      </c>
      <c r="H19" s="70">
        <v>5825861.7312118057</v>
      </c>
      <c r="I19" s="193"/>
    </row>
    <row r="20" spans="1:16" x14ac:dyDescent="0.25">
      <c r="A20" s="66" t="s">
        <v>101</v>
      </c>
      <c r="B20" s="169">
        <v>16051.242000000002</v>
      </c>
      <c r="C20" s="169">
        <v>7404.689241187999</v>
      </c>
      <c r="D20" s="169">
        <v>68.39881385762348</v>
      </c>
      <c r="E20" s="169">
        <v>580.77441755064194</v>
      </c>
      <c r="F20" s="169">
        <v>149.86850876983368</v>
      </c>
      <c r="G20" s="169">
        <v>41.272587954284333</v>
      </c>
      <c r="H20" s="179">
        <v>42.235433234372408</v>
      </c>
      <c r="I20" s="169"/>
    </row>
    <row r="21" spans="1:16" x14ac:dyDescent="0.25">
      <c r="A21" s="68" t="s">
        <v>102</v>
      </c>
      <c r="B21" s="69">
        <v>76535.798999999999</v>
      </c>
      <c r="C21" s="69">
        <v>132958.364</v>
      </c>
      <c r="D21" s="69">
        <v>129307.20800000001</v>
      </c>
      <c r="E21" s="69">
        <v>120623.34392238474</v>
      </c>
      <c r="F21" s="69">
        <v>166425.68147731796</v>
      </c>
      <c r="G21" s="69">
        <v>167177.64429415957</v>
      </c>
      <c r="H21" s="70">
        <v>167028.14637636085</v>
      </c>
      <c r="I21" s="169"/>
    </row>
    <row r="22" spans="1:16" x14ac:dyDescent="0.25">
      <c r="A22" s="66" t="s">
        <v>103</v>
      </c>
      <c r="B22" s="169">
        <v>132279.54799999998</v>
      </c>
      <c r="C22" s="169">
        <v>164117.26017109392</v>
      </c>
      <c r="D22" s="169">
        <v>168936.03200000001</v>
      </c>
      <c r="E22" s="169">
        <v>209951.24014883672</v>
      </c>
      <c r="F22" s="169">
        <v>303564.58264405513</v>
      </c>
      <c r="G22" s="169">
        <v>289202.24221171712</v>
      </c>
      <c r="H22" s="179">
        <v>288942.89439153246</v>
      </c>
      <c r="I22" s="169"/>
    </row>
    <row r="23" spans="1:16" x14ac:dyDescent="0.25">
      <c r="A23" s="77" t="s">
        <v>111</v>
      </c>
      <c r="B23" s="78">
        <v>3430909.4640000002</v>
      </c>
      <c r="C23" s="78">
        <v>4339289.8024122827</v>
      </c>
      <c r="D23" s="78">
        <v>5246441.3658138569</v>
      </c>
      <c r="E23" s="78">
        <v>4373743.5319719771</v>
      </c>
      <c r="F23" s="78">
        <v>5779986.7600614056</v>
      </c>
      <c r="G23" s="78">
        <v>6287531.2161095822</v>
      </c>
      <c r="H23" s="187">
        <v>6281875.0074129337</v>
      </c>
      <c r="I23" s="169"/>
      <c r="J23" s="293"/>
      <c r="K23" s="293"/>
      <c r="L23" s="293"/>
      <c r="M23" s="293"/>
      <c r="N23" s="293"/>
      <c r="O23" s="293"/>
      <c r="P23" s="293"/>
    </row>
    <row r="24" spans="1:16" x14ac:dyDescent="0.25">
      <c r="A24" s="71"/>
      <c r="B24" s="236"/>
      <c r="C24" s="236"/>
      <c r="D24" s="236"/>
      <c r="E24" s="236"/>
      <c r="F24" s="236"/>
      <c r="G24" s="236"/>
      <c r="H24" s="236"/>
      <c r="I24" s="71"/>
    </row>
    <row r="25" spans="1:16" x14ac:dyDescent="0.25">
      <c r="A25" s="183" t="s">
        <v>364</v>
      </c>
      <c r="B25" s="67"/>
      <c r="C25" s="67"/>
      <c r="D25" s="175"/>
      <c r="E25" s="175"/>
      <c r="F25" s="175"/>
      <c r="G25" s="175"/>
      <c r="H25" s="72"/>
    </row>
    <row r="26" spans="1:16" x14ac:dyDescent="0.25">
      <c r="A26" s="331" t="s">
        <v>392</v>
      </c>
      <c r="B26" s="332"/>
      <c r="C26" s="332"/>
      <c r="D26" s="332"/>
      <c r="E26" s="332"/>
      <c r="F26" s="332"/>
      <c r="G26" s="332"/>
      <c r="H26" s="333"/>
      <c r="I26" s="217"/>
    </row>
    <row r="27" spans="1:16" x14ac:dyDescent="0.25">
      <c r="A27" s="86" t="s">
        <v>427</v>
      </c>
      <c r="B27" s="169"/>
      <c r="C27" s="169"/>
      <c r="D27" s="169"/>
      <c r="E27" s="169"/>
      <c r="F27" s="169"/>
      <c r="G27" s="169"/>
      <c r="H27" s="179"/>
    </row>
    <row r="28" spans="1:16" x14ac:dyDescent="0.25">
      <c r="A28" s="86" t="s">
        <v>428</v>
      </c>
      <c r="B28" s="169"/>
      <c r="C28" s="169"/>
      <c r="D28" s="169"/>
      <c r="E28" s="169"/>
      <c r="F28" s="169"/>
      <c r="G28" s="169"/>
      <c r="H28" s="179"/>
    </row>
    <row r="29" spans="1:16" x14ac:dyDescent="0.25">
      <c r="A29" s="171" t="s">
        <v>429</v>
      </c>
      <c r="B29" s="178"/>
      <c r="C29" s="178"/>
      <c r="D29" s="178"/>
      <c r="E29" s="178"/>
      <c r="F29" s="178"/>
      <c r="G29" s="178"/>
      <c r="H29" s="177"/>
    </row>
  </sheetData>
  <mergeCells count="7">
    <mergeCell ref="A1:H2"/>
    <mergeCell ref="A26:H26"/>
    <mergeCell ref="A17:A18"/>
    <mergeCell ref="A9:A10"/>
    <mergeCell ref="A3:H4"/>
    <mergeCell ref="B9:H9"/>
    <mergeCell ref="B17:H17"/>
  </mergeCells>
  <conditionalFormatting sqref="J15:P15">
    <cfRule type="cellIs" dxfId="11" priority="2" operator="notEqual">
      <formula>0</formula>
    </cfRule>
  </conditionalFormatting>
  <conditionalFormatting sqref="J23:P23">
    <cfRule type="cellIs" dxfId="10" priority="1" operator="notEqual">
      <formula>0</formula>
    </cfRule>
  </conditionalFormatting>
  <hyperlinks>
    <hyperlink ref="J3" location="Índice!A1" display="Índice" xr:uid="{BDCDD080-8CF6-4315-94C0-8E1512EDDDB6}"/>
  </hyperlinks>
  <pageMargins left="0.7" right="0.7" top="0.75" bottom="0.75" header="0.3" footer="0.3"/>
  <pageSetup orientation="portrait" horizontalDpi="4294967294" verticalDpi="4294967294"/>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10CB-85A9-41EF-8497-0DE901FD6278}">
  <sheetPr codeName="Hoja29"/>
  <dimension ref="A1:P30"/>
  <sheetViews>
    <sheetView zoomScaleNormal="100" workbookViewId="0">
      <selection sqref="A1:H2"/>
    </sheetView>
  </sheetViews>
  <sheetFormatPr baseColWidth="10" defaultColWidth="11.42578125" defaultRowHeight="15" x14ac:dyDescent="0.25"/>
  <cols>
    <col min="1" max="1" width="54.85546875" style="1" customWidth="1"/>
    <col min="2" max="5" width="11.42578125" style="1" customWidth="1"/>
    <col min="6" max="8" width="11.42578125" style="1"/>
    <col min="9" max="9" width="13.140625" style="1" bestFit="1" customWidth="1"/>
    <col min="10" max="16384" width="11.42578125" style="1"/>
  </cols>
  <sheetData>
    <row r="1" spans="1:16" ht="60" customHeight="1" x14ac:dyDescent="0.25">
      <c r="A1" s="299"/>
      <c r="B1" s="299"/>
      <c r="C1" s="299"/>
      <c r="D1" s="299"/>
      <c r="E1" s="299"/>
      <c r="F1" s="299"/>
      <c r="G1" s="299"/>
      <c r="H1" s="299"/>
      <c r="I1" s="64"/>
    </row>
    <row r="2" spans="1:16" ht="24" customHeight="1" x14ac:dyDescent="0.25">
      <c r="A2" s="299"/>
      <c r="B2" s="299"/>
      <c r="C2" s="299"/>
      <c r="D2" s="299"/>
      <c r="E2" s="299"/>
      <c r="F2" s="299"/>
      <c r="G2" s="299"/>
      <c r="H2" s="299"/>
    </row>
    <row r="3" spans="1:16" ht="13.5" customHeight="1" x14ac:dyDescent="0.25">
      <c r="A3" s="311" t="s">
        <v>291</v>
      </c>
      <c r="B3" s="311"/>
      <c r="C3" s="311"/>
      <c r="D3" s="311"/>
      <c r="E3" s="311"/>
      <c r="F3" s="311"/>
      <c r="G3" s="311"/>
      <c r="H3" s="311"/>
      <c r="J3" s="234" t="s">
        <v>59</v>
      </c>
    </row>
    <row r="4" spans="1:16" ht="16.5" customHeight="1" x14ac:dyDescent="0.25">
      <c r="A4" s="311"/>
      <c r="B4" s="311"/>
      <c r="C4" s="311"/>
      <c r="D4" s="311"/>
      <c r="E4" s="311"/>
      <c r="F4" s="311"/>
      <c r="G4" s="311"/>
      <c r="H4" s="311"/>
    </row>
    <row r="5" spans="1:16" x14ac:dyDescent="0.25">
      <c r="A5" s="211" t="s">
        <v>282</v>
      </c>
      <c r="B5" s="212"/>
      <c r="C5" s="211"/>
      <c r="D5" s="210"/>
      <c r="E5" s="210"/>
      <c r="F5" s="210"/>
      <c r="G5" s="210"/>
      <c r="H5" s="210"/>
    </row>
    <row r="6" spans="1:16" x14ac:dyDescent="0.25">
      <c r="A6" s="213" t="s">
        <v>372</v>
      </c>
      <c r="B6" s="212"/>
      <c r="C6" s="211"/>
      <c r="D6" s="210"/>
      <c r="E6" s="210"/>
      <c r="F6" s="210"/>
      <c r="G6" s="210"/>
      <c r="H6" s="210"/>
    </row>
    <row r="7" spans="1:16" x14ac:dyDescent="0.25">
      <c r="A7" s="211" t="s">
        <v>60</v>
      </c>
      <c r="B7" s="212"/>
      <c r="C7" s="211"/>
      <c r="D7" s="210"/>
      <c r="E7" s="210"/>
      <c r="F7" s="210"/>
      <c r="G7" s="210"/>
      <c r="H7" s="210"/>
    </row>
    <row r="8" spans="1:16" x14ac:dyDescent="0.25">
      <c r="A8" s="214" t="s">
        <v>430</v>
      </c>
      <c r="B8" s="210"/>
      <c r="C8" s="210"/>
      <c r="D8" s="210"/>
      <c r="E8" s="210"/>
      <c r="F8" s="210"/>
      <c r="G8" s="210"/>
      <c r="H8" s="210"/>
    </row>
    <row r="9" spans="1:16" x14ac:dyDescent="0.25">
      <c r="A9" s="173"/>
      <c r="B9" s="174"/>
      <c r="C9" s="174"/>
      <c r="D9" s="174"/>
      <c r="E9" s="174"/>
      <c r="F9" s="174"/>
      <c r="G9" s="174"/>
      <c r="H9" s="174"/>
    </row>
    <row r="10" spans="1:16" ht="15" customHeight="1" x14ac:dyDescent="0.25">
      <c r="A10" s="223" t="s">
        <v>100</v>
      </c>
      <c r="B10" s="218">
        <v>2018</v>
      </c>
      <c r="C10" s="218">
        <v>2019</v>
      </c>
      <c r="D10" s="218">
        <v>2020</v>
      </c>
      <c r="E10" s="218">
        <v>2021</v>
      </c>
      <c r="F10" s="218">
        <v>2022</v>
      </c>
      <c r="G10" s="218" t="s">
        <v>396</v>
      </c>
      <c r="H10" s="219" t="s">
        <v>397</v>
      </c>
    </row>
    <row r="11" spans="1:16" x14ac:dyDescent="0.25">
      <c r="A11" s="197" t="s">
        <v>280</v>
      </c>
      <c r="B11" s="181">
        <v>2512131.84</v>
      </c>
      <c r="C11" s="181">
        <v>3204206.9670000002</v>
      </c>
      <c r="D11" s="181">
        <v>3888571.517</v>
      </c>
      <c r="E11" s="181">
        <v>3281269.3790000002</v>
      </c>
      <c r="F11" s="69">
        <v>4110191.7079999992</v>
      </c>
      <c r="G11" s="69">
        <v>4470789.5430000005</v>
      </c>
      <c r="H11" s="70">
        <v>4466771.8151724329</v>
      </c>
      <c r="I11" s="257"/>
      <c r="J11" s="293"/>
      <c r="K11" s="293"/>
      <c r="L11" s="293"/>
      <c r="M11" s="293"/>
      <c r="N11" s="293"/>
      <c r="O11" s="293"/>
      <c r="P11" s="293"/>
    </row>
    <row r="12" spans="1:16" x14ac:dyDescent="0.25">
      <c r="A12" s="224" t="s">
        <v>365</v>
      </c>
      <c r="B12" s="169">
        <v>1932503.82</v>
      </c>
      <c r="C12" s="169">
        <v>2465499.094</v>
      </c>
      <c r="D12" s="169">
        <v>3099457.78</v>
      </c>
      <c r="E12" s="169">
        <v>2529995.9580000001</v>
      </c>
      <c r="F12" s="169">
        <v>3326869.6579999998</v>
      </c>
      <c r="G12" s="169">
        <v>3544680.8769999999</v>
      </c>
      <c r="H12" s="179">
        <v>3541490.8576893625</v>
      </c>
      <c r="I12" s="257"/>
    </row>
    <row r="13" spans="1:16" x14ac:dyDescent="0.25">
      <c r="A13" s="225" t="s">
        <v>366</v>
      </c>
      <c r="B13" s="69">
        <v>399963.91399999999</v>
      </c>
      <c r="C13" s="69">
        <v>499131.60600000003</v>
      </c>
      <c r="D13" s="69">
        <v>518619.74099999998</v>
      </c>
      <c r="E13" s="69">
        <v>464426.99900000001</v>
      </c>
      <c r="F13" s="69">
        <v>637021.33499999996</v>
      </c>
      <c r="G13" s="69">
        <v>764280.701</v>
      </c>
      <c r="H13" s="70">
        <v>763593.67447229114</v>
      </c>
      <c r="I13" s="257"/>
    </row>
    <row r="14" spans="1:16" x14ac:dyDescent="0.25">
      <c r="A14" s="224" t="s">
        <v>367</v>
      </c>
      <c r="B14" s="169">
        <v>81062.870999999999</v>
      </c>
      <c r="C14" s="169">
        <v>101607.436</v>
      </c>
      <c r="D14" s="169">
        <v>103332.17</v>
      </c>
      <c r="E14" s="169">
        <v>117150.992</v>
      </c>
      <c r="F14" s="169">
        <v>133530.378</v>
      </c>
      <c r="G14" s="169">
        <v>148521.60500000001</v>
      </c>
      <c r="H14" s="179">
        <v>148388.90176237514</v>
      </c>
      <c r="I14" s="257"/>
    </row>
    <row r="15" spans="1:16" x14ac:dyDescent="0.25">
      <c r="A15" s="68" t="s">
        <v>281</v>
      </c>
      <c r="B15" s="69">
        <v>98601.235000000015</v>
      </c>
      <c r="C15" s="69">
        <v>137968.83100000001</v>
      </c>
      <c r="D15" s="69">
        <v>167161.82599999997</v>
      </c>
      <c r="E15" s="69">
        <v>169695.42999999996</v>
      </c>
      <c r="F15" s="69">
        <f>SUM('[1]Cuadro 20.'!$F$16:$F$19)</f>
        <v>12770.337000000001</v>
      </c>
      <c r="G15" s="69">
        <f>SUM('[1]Cuadro 20.'!$G$16:$G$19)</f>
        <v>13306.359999999999</v>
      </c>
      <c r="H15" s="70">
        <f>SUM('[1]Cuadro 20.'!$H$16:$H$19)</f>
        <v>13298.381248403544</v>
      </c>
      <c r="I15" s="257"/>
    </row>
    <row r="16" spans="1:16" x14ac:dyDescent="0.25">
      <c r="A16" s="224" t="s">
        <v>105</v>
      </c>
      <c r="B16" s="169">
        <v>5105.4340000000002</v>
      </c>
      <c r="C16" s="169">
        <v>12840.876</v>
      </c>
      <c r="D16" s="169">
        <v>8293.8250000000007</v>
      </c>
      <c r="E16" s="169">
        <v>11416.941000000001</v>
      </c>
      <c r="F16" s="169">
        <v>7048.87</v>
      </c>
      <c r="G16" s="169">
        <v>6155.5529999999999</v>
      </c>
      <c r="H16" s="179">
        <v>6151.0116017268574</v>
      </c>
      <c r="I16" s="257"/>
      <c r="J16" s="258"/>
      <c r="K16" s="258"/>
      <c r="L16" s="258"/>
      <c r="M16" s="258"/>
      <c r="N16" s="258"/>
      <c r="O16" s="258"/>
      <c r="P16" s="258"/>
    </row>
    <row r="17" spans="1:16" x14ac:dyDescent="0.25">
      <c r="A17" s="68" t="s">
        <v>106</v>
      </c>
      <c r="B17" s="69">
        <v>124737.792</v>
      </c>
      <c r="C17" s="69">
        <v>148468.427</v>
      </c>
      <c r="D17" s="69">
        <v>156055.25099999999</v>
      </c>
      <c r="E17" s="69">
        <v>125265.42</v>
      </c>
      <c r="F17" s="69">
        <v>126051.67</v>
      </c>
      <c r="G17" s="69">
        <v>140831.75399999999</v>
      </c>
      <c r="H17" s="70">
        <v>140705.97337794714</v>
      </c>
      <c r="I17" s="257"/>
    </row>
    <row r="18" spans="1:16" x14ac:dyDescent="0.25">
      <c r="A18" s="224" t="s">
        <v>368</v>
      </c>
      <c r="B18" s="169">
        <v>11341.716</v>
      </c>
      <c r="C18" s="169">
        <v>10465.33</v>
      </c>
      <c r="D18" s="169">
        <v>6862.5829524338633</v>
      </c>
      <c r="E18" s="169">
        <v>7257.1327492898054</v>
      </c>
      <c r="F18" s="169">
        <v>2314.2240000000002</v>
      </c>
      <c r="G18" s="169">
        <v>2900.2950000000001</v>
      </c>
      <c r="H18" s="179">
        <v>2898.6840745957993</v>
      </c>
      <c r="I18" s="257"/>
    </row>
    <row r="19" spans="1:16" x14ac:dyDescent="0.25">
      <c r="A19" s="68" t="s">
        <v>107</v>
      </c>
      <c r="B19" s="69">
        <v>1049.8889999999999</v>
      </c>
      <c r="C19" s="69">
        <v>1105.8720000000001</v>
      </c>
      <c r="D19" s="69">
        <v>1131.0434946242463</v>
      </c>
      <c r="E19" s="69">
        <v>1155.4073539852316</v>
      </c>
      <c r="F19" s="69">
        <v>421.22300000000001</v>
      </c>
      <c r="G19" s="69">
        <v>460.85500000000002</v>
      </c>
      <c r="H19" s="70">
        <v>461.44012564164922</v>
      </c>
      <c r="I19" s="257"/>
    </row>
    <row r="20" spans="1:16" x14ac:dyDescent="0.25">
      <c r="A20" s="224" t="s">
        <v>108</v>
      </c>
      <c r="B20" s="169">
        <v>3169.8719999999998</v>
      </c>
      <c r="C20" s="169">
        <v>2874.2550000000001</v>
      </c>
      <c r="D20" s="169">
        <v>2499.7381842657428</v>
      </c>
      <c r="E20" s="169">
        <v>2989.8780446228407</v>
      </c>
      <c r="F20" s="169">
        <v>335.30700000000002</v>
      </c>
      <c r="G20" s="169">
        <v>365.95400000000001</v>
      </c>
      <c r="H20" s="179">
        <v>366.62455813447633</v>
      </c>
      <c r="I20" s="257"/>
    </row>
    <row r="21" spans="1:16" x14ac:dyDescent="0.25">
      <c r="A21" s="68" t="s">
        <v>109</v>
      </c>
      <c r="B21" s="69">
        <v>5914.6239999999998</v>
      </c>
      <c r="C21" s="69">
        <v>9688.2000000000007</v>
      </c>
      <c r="D21" s="69">
        <v>10633.403</v>
      </c>
      <c r="E21" s="69">
        <v>7971.3842999999997</v>
      </c>
      <c r="F21" s="69">
        <v>0.25600000000000001</v>
      </c>
      <c r="G21" s="69">
        <v>4.2750000000000004</v>
      </c>
      <c r="H21" s="70">
        <v>5.2711515273091329</v>
      </c>
      <c r="I21" s="257"/>
    </row>
    <row r="22" spans="1:16" x14ac:dyDescent="0.25">
      <c r="A22" s="224" t="s">
        <v>369</v>
      </c>
      <c r="B22" s="169">
        <v>39871.781999999999</v>
      </c>
      <c r="C22" s="169">
        <v>43094.728999999999</v>
      </c>
      <c r="D22" s="169">
        <v>42021.900999999998</v>
      </c>
      <c r="E22" s="169">
        <v>42915.428</v>
      </c>
      <c r="F22" s="169">
        <v>48036.909</v>
      </c>
      <c r="G22" s="169">
        <v>56225.845999999998</v>
      </c>
      <c r="H22" s="179">
        <v>56176.229945531719</v>
      </c>
      <c r="I22" s="257"/>
    </row>
    <row r="23" spans="1:16" x14ac:dyDescent="0.25">
      <c r="A23" s="68" t="s">
        <v>370</v>
      </c>
      <c r="B23" s="69">
        <v>49585.485000000001</v>
      </c>
      <c r="C23" s="69">
        <v>60630.175000000003</v>
      </c>
      <c r="D23" s="69">
        <v>66594.255000000005</v>
      </c>
      <c r="E23" s="69">
        <v>77040.160000000003</v>
      </c>
      <c r="F23" s="69">
        <v>79943.226999999999</v>
      </c>
      <c r="G23" s="69">
        <v>81823.066000000006</v>
      </c>
      <c r="H23" s="70">
        <v>81750.406623395553</v>
      </c>
      <c r="I23" s="257"/>
    </row>
    <row r="24" spans="1:16" x14ac:dyDescent="0.25">
      <c r="A24" s="81" t="s">
        <v>111</v>
      </c>
      <c r="B24" s="82">
        <v>2752908.4339999999</v>
      </c>
      <c r="C24" s="82">
        <v>3493374.8310000002</v>
      </c>
      <c r="D24" s="82">
        <v>4182663.5166313238</v>
      </c>
      <c r="E24" s="82">
        <v>3557281.1304478981</v>
      </c>
      <c r="F24" s="82">
        <v>4374343.3939999994</v>
      </c>
      <c r="G24" s="82">
        <v>4759557.1410000008</v>
      </c>
      <c r="H24" s="87">
        <v>4755287.4566309331</v>
      </c>
      <c r="J24" s="293"/>
      <c r="K24" s="293"/>
      <c r="L24" s="293"/>
      <c r="M24" s="293"/>
      <c r="N24" s="293"/>
      <c r="O24" s="293"/>
      <c r="P24" s="293"/>
    </row>
    <row r="25" spans="1:16" x14ac:dyDescent="0.25">
      <c r="A25" s="71"/>
      <c r="B25" s="235"/>
      <c r="C25" s="235"/>
      <c r="D25" s="235"/>
      <c r="E25" s="235"/>
      <c r="F25" s="235"/>
      <c r="G25" s="235"/>
      <c r="H25" s="235"/>
    </row>
    <row r="26" spans="1:16" x14ac:dyDescent="0.25">
      <c r="A26" s="183" t="s">
        <v>364</v>
      </c>
      <c r="B26" s="67"/>
      <c r="C26" s="67"/>
      <c r="D26" s="175"/>
      <c r="E26" s="175"/>
      <c r="F26" s="175"/>
      <c r="G26" s="175"/>
      <c r="H26" s="72"/>
    </row>
    <row r="27" spans="1:16" x14ac:dyDescent="0.25">
      <c r="A27" s="320" t="s">
        <v>392</v>
      </c>
      <c r="B27" s="321"/>
      <c r="C27" s="321"/>
      <c r="D27" s="321"/>
      <c r="E27" s="321"/>
      <c r="F27" s="321"/>
      <c r="G27" s="321"/>
      <c r="H27" s="322"/>
    </row>
    <row r="28" spans="1:16" x14ac:dyDescent="0.25">
      <c r="A28" s="86" t="s">
        <v>427</v>
      </c>
      <c r="B28" s="169"/>
      <c r="C28" s="169"/>
      <c r="D28" s="169"/>
      <c r="E28" s="169"/>
      <c r="F28" s="169"/>
      <c r="G28" s="169"/>
      <c r="H28" s="179"/>
    </row>
    <row r="29" spans="1:16" x14ac:dyDescent="0.25">
      <c r="A29" s="86" t="s">
        <v>428</v>
      </c>
      <c r="B29" s="169"/>
      <c r="C29" s="169"/>
      <c r="D29" s="169"/>
      <c r="E29" s="169"/>
      <c r="F29" s="169"/>
      <c r="G29" s="169"/>
      <c r="H29" s="179"/>
    </row>
    <row r="30" spans="1:16" x14ac:dyDescent="0.25">
      <c r="A30" s="171" t="s">
        <v>429</v>
      </c>
      <c r="B30" s="178"/>
      <c r="C30" s="178"/>
      <c r="D30" s="178"/>
      <c r="E30" s="178"/>
      <c r="F30" s="178"/>
      <c r="G30" s="178"/>
      <c r="H30" s="177"/>
    </row>
  </sheetData>
  <mergeCells count="3">
    <mergeCell ref="A3:H4"/>
    <mergeCell ref="A1:H2"/>
    <mergeCell ref="A27:H27"/>
  </mergeCells>
  <conditionalFormatting sqref="J11:P11">
    <cfRule type="cellIs" dxfId="9" priority="1" operator="notEqual">
      <formula>0</formula>
    </cfRule>
  </conditionalFormatting>
  <conditionalFormatting sqref="J24:P24">
    <cfRule type="cellIs" dxfId="8" priority="2" operator="notEqual">
      <formula>0</formula>
    </cfRule>
  </conditionalFormatting>
  <hyperlinks>
    <hyperlink ref="J3" location="Índice!A1" display="Índice" xr:uid="{F5F6CE66-0AD3-4A80-9177-36F6698193A9}"/>
  </hyperlinks>
  <pageMargins left="0.7" right="0.7" top="0.75" bottom="0.75" header="0.3" footer="0.3"/>
  <pageSetup orientation="portrait" horizontalDpi="4294967294" verticalDpi="4294967294"/>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19079-40B0-4040-BD7B-0F028E4C8E32}">
  <sheetPr codeName="Hoja31"/>
  <dimension ref="A1:P25"/>
  <sheetViews>
    <sheetView zoomScaleNormal="100" workbookViewId="0">
      <selection sqref="A1:H2"/>
    </sheetView>
  </sheetViews>
  <sheetFormatPr baseColWidth="10" defaultColWidth="11.42578125" defaultRowHeight="15" x14ac:dyDescent="0.25"/>
  <cols>
    <col min="1" max="1" width="44.42578125" style="1" customWidth="1"/>
    <col min="2" max="4" width="11.42578125" style="1" customWidth="1"/>
    <col min="5" max="8" width="11.42578125" style="1"/>
    <col min="9" max="9" width="11.42578125" style="1" customWidth="1"/>
    <col min="10" max="16384" width="11.42578125" style="1"/>
  </cols>
  <sheetData>
    <row r="1" spans="1:16" ht="60" customHeight="1" x14ac:dyDescent="0.25">
      <c r="A1" s="299"/>
      <c r="B1" s="299"/>
      <c r="C1" s="299"/>
      <c r="D1" s="299"/>
      <c r="E1" s="299"/>
      <c r="F1" s="299"/>
      <c r="G1" s="299"/>
      <c r="H1" s="299"/>
      <c r="I1" s="64"/>
    </row>
    <row r="2" spans="1:16" ht="23.25" customHeight="1" x14ac:dyDescent="0.25">
      <c r="A2" s="299"/>
      <c r="B2" s="299"/>
      <c r="C2" s="299"/>
      <c r="D2" s="299"/>
      <c r="E2" s="299"/>
      <c r="F2" s="299"/>
      <c r="G2" s="299"/>
      <c r="H2" s="299"/>
    </row>
    <row r="3" spans="1:16" ht="13.5" customHeight="1" x14ac:dyDescent="0.25">
      <c r="A3" s="311" t="s">
        <v>291</v>
      </c>
      <c r="B3" s="311"/>
      <c r="C3" s="311"/>
      <c r="D3" s="311"/>
      <c r="E3" s="311"/>
      <c r="F3" s="311"/>
      <c r="G3" s="311"/>
      <c r="H3" s="311"/>
      <c r="J3" s="234" t="s">
        <v>59</v>
      </c>
    </row>
    <row r="4" spans="1:16" ht="16.5" customHeight="1" x14ac:dyDescent="0.25">
      <c r="A4" s="311"/>
      <c r="B4" s="311"/>
      <c r="C4" s="311"/>
      <c r="D4" s="311"/>
      <c r="E4" s="311"/>
      <c r="F4" s="311"/>
      <c r="G4" s="311"/>
      <c r="H4" s="311"/>
    </row>
    <row r="5" spans="1:16" x14ac:dyDescent="0.25">
      <c r="A5" s="226" t="s">
        <v>288</v>
      </c>
      <c r="B5" s="226"/>
      <c r="C5" s="226"/>
      <c r="D5" s="226"/>
      <c r="E5" s="226"/>
      <c r="F5" s="226"/>
      <c r="G5" s="226"/>
      <c r="H5" s="226"/>
    </row>
    <row r="6" spans="1:16" x14ac:dyDescent="0.25">
      <c r="A6" s="213" t="s">
        <v>372</v>
      </c>
      <c r="B6" s="210"/>
      <c r="C6" s="210"/>
      <c r="D6" s="210"/>
      <c r="E6" s="210"/>
      <c r="F6" s="210"/>
      <c r="G6" s="210"/>
      <c r="H6" s="210"/>
    </row>
    <row r="7" spans="1:16" x14ac:dyDescent="0.25">
      <c r="A7" s="213" t="s">
        <v>60</v>
      </c>
      <c r="B7" s="210"/>
      <c r="C7" s="210"/>
      <c r="D7" s="210"/>
      <c r="E7" s="210"/>
      <c r="F7" s="210"/>
      <c r="G7" s="210"/>
      <c r="H7" s="210"/>
    </row>
    <row r="8" spans="1:16" x14ac:dyDescent="0.25">
      <c r="A8" s="214" t="s">
        <v>430</v>
      </c>
      <c r="B8" s="210"/>
      <c r="C8" s="210"/>
      <c r="D8" s="210"/>
      <c r="E8" s="210"/>
      <c r="F8" s="210"/>
      <c r="G8" s="210"/>
      <c r="H8" s="210"/>
    </row>
    <row r="9" spans="1:16" x14ac:dyDescent="0.25">
      <c r="A9" s="315"/>
      <c r="B9" s="315"/>
      <c r="C9" s="315"/>
      <c r="D9" s="315"/>
    </row>
    <row r="10" spans="1:16" ht="15" customHeight="1" x14ac:dyDescent="0.25">
      <c r="A10" s="227" t="s">
        <v>89</v>
      </c>
      <c r="B10" s="218">
        <v>2018</v>
      </c>
      <c r="C10" s="218">
        <v>2019</v>
      </c>
      <c r="D10" s="218">
        <v>2020</v>
      </c>
      <c r="E10" s="218">
        <v>2021</v>
      </c>
      <c r="F10" s="218">
        <v>2022</v>
      </c>
      <c r="G10" s="218" t="s">
        <v>396</v>
      </c>
      <c r="H10" s="219" t="s">
        <v>397</v>
      </c>
    </row>
    <row r="11" spans="1:16" x14ac:dyDescent="0.25">
      <c r="A11" s="68" t="s">
        <v>96</v>
      </c>
      <c r="B11" s="69">
        <v>3430909.4640000002</v>
      </c>
      <c r="C11" s="69">
        <v>4339289.8024122827</v>
      </c>
      <c r="D11" s="69">
        <v>5246441.3658138569</v>
      </c>
      <c r="E11" s="69">
        <v>4373743.5319719771</v>
      </c>
      <c r="F11" s="69">
        <v>5779986.7600614056</v>
      </c>
      <c r="G11" s="69">
        <v>6287531.2161095822</v>
      </c>
      <c r="H11" s="70">
        <v>6281875.0074129337</v>
      </c>
      <c r="I11" s="94"/>
      <c r="J11" s="230"/>
    </row>
    <row r="12" spans="1:16" x14ac:dyDescent="0.25">
      <c r="A12" s="66" t="s">
        <v>97</v>
      </c>
      <c r="B12" s="169">
        <v>2752908.4339999994</v>
      </c>
      <c r="C12" s="169">
        <v>3493374.8310000002</v>
      </c>
      <c r="D12" s="169">
        <v>4182663.5166313238</v>
      </c>
      <c r="E12" s="169">
        <v>3557281.1304478981</v>
      </c>
      <c r="F12" s="169">
        <v>4374343.3939999994</v>
      </c>
      <c r="G12" s="169">
        <v>4759557.1410000008</v>
      </c>
      <c r="H12" s="179">
        <v>4755287.4566309331</v>
      </c>
      <c r="I12" s="94"/>
      <c r="J12" s="230"/>
    </row>
    <row r="13" spans="1:16" x14ac:dyDescent="0.25">
      <c r="A13" s="264" t="s">
        <v>32</v>
      </c>
      <c r="B13" s="286">
        <v>678001.03000000073</v>
      </c>
      <c r="C13" s="286">
        <v>845914.97141228244</v>
      </c>
      <c r="D13" s="286">
        <v>1063777.8491825331</v>
      </c>
      <c r="E13" s="286">
        <v>816462.40152407903</v>
      </c>
      <c r="F13" s="286">
        <v>1405643.3660614062</v>
      </c>
      <c r="G13" s="286">
        <v>1527974.0751095815</v>
      </c>
      <c r="H13" s="287">
        <v>1526587.5507820006</v>
      </c>
      <c r="I13" s="293"/>
      <c r="J13" s="293"/>
      <c r="K13" s="293"/>
      <c r="L13" s="293"/>
      <c r="M13" s="293"/>
      <c r="N13" s="293"/>
      <c r="O13" s="293"/>
      <c r="P13" s="293"/>
    </row>
    <row r="14" spans="1:16" x14ac:dyDescent="0.25">
      <c r="A14" s="66" t="s">
        <v>371</v>
      </c>
      <c r="B14" s="169">
        <v>135921.891</v>
      </c>
      <c r="C14" s="169">
        <v>146696.55893400003</v>
      </c>
      <c r="D14" s="169">
        <v>162526.07800000001</v>
      </c>
      <c r="E14" s="169">
        <v>162638.68325</v>
      </c>
      <c r="F14" s="169">
        <v>141642.80249999999</v>
      </c>
      <c r="G14" s="169">
        <v>169596.17874999999</v>
      </c>
      <c r="H14" s="179">
        <v>201510.05423831291</v>
      </c>
    </row>
    <row r="15" spans="1:16" x14ac:dyDescent="0.25">
      <c r="A15" s="68" t="s">
        <v>110</v>
      </c>
      <c r="B15" s="69">
        <v>20195.695</v>
      </c>
      <c r="C15" s="69">
        <v>22068.57575</v>
      </c>
      <c r="D15" s="69">
        <v>28777.258999999998</v>
      </c>
      <c r="E15" s="69">
        <v>26921.194749999999</v>
      </c>
      <c r="F15" s="69">
        <v>31026.603500000001</v>
      </c>
      <c r="G15" s="69">
        <v>25357.816999999999</v>
      </c>
      <c r="H15" s="70">
        <v>25336.005327164734</v>
      </c>
    </row>
    <row r="16" spans="1:16" x14ac:dyDescent="0.25">
      <c r="A16" s="81" t="s">
        <v>431</v>
      </c>
      <c r="B16" s="288">
        <v>521883.44400000066</v>
      </c>
      <c r="C16" s="288">
        <v>677149.83672828239</v>
      </c>
      <c r="D16" s="288">
        <v>872474.51218253316</v>
      </c>
      <c r="E16" s="288">
        <v>626902.52352407901</v>
      </c>
      <c r="F16" s="288">
        <v>1232973.9600614063</v>
      </c>
      <c r="G16" s="288">
        <v>1333020.0793595815</v>
      </c>
      <c r="H16" s="289">
        <v>1299741.4912165231</v>
      </c>
      <c r="I16" s="293"/>
      <c r="J16" s="293"/>
      <c r="K16" s="293"/>
      <c r="L16" s="293"/>
      <c r="M16" s="293"/>
      <c r="N16" s="293"/>
      <c r="O16" s="293"/>
      <c r="P16" s="293"/>
    </row>
    <row r="17" spans="1:8" ht="12" customHeight="1" x14ac:dyDescent="0.25">
      <c r="A17" s="92"/>
      <c r="B17" s="195"/>
      <c r="C17" s="195"/>
      <c r="D17" s="195"/>
      <c r="E17" s="195"/>
      <c r="F17" s="195"/>
      <c r="G17" s="195"/>
      <c r="H17" s="195"/>
    </row>
    <row r="18" spans="1:8" x14ac:dyDescent="0.25">
      <c r="A18" s="183" t="s">
        <v>364</v>
      </c>
      <c r="B18" s="67"/>
      <c r="C18" s="67"/>
      <c r="D18" s="175"/>
      <c r="E18" s="175"/>
      <c r="F18" s="175"/>
      <c r="G18" s="175"/>
      <c r="H18" s="72"/>
    </row>
    <row r="19" spans="1:8" ht="21.75" customHeight="1" x14ac:dyDescent="0.25">
      <c r="A19" s="331" t="s">
        <v>392</v>
      </c>
      <c r="B19" s="332"/>
      <c r="C19" s="332"/>
      <c r="D19" s="332"/>
      <c r="E19" s="332"/>
      <c r="F19" s="332"/>
      <c r="G19" s="332"/>
      <c r="H19" s="333"/>
    </row>
    <row r="20" spans="1:8" x14ac:dyDescent="0.25">
      <c r="A20" s="86" t="s">
        <v>427</v>
      </c>
      <c r="B20" s="169"/>
      <c r="C20" s="169"/>
      <c r="D20" s="169"/>
      <c r="E20" s="169"/>
      <c r="F20" s="169"/>
      <c r="G20" s="169"/>
      <c r="H20" s="179"/>
    </row>
    <row r="21" spans="1:8" x14ac:dyDescent="0.25">
      <c r="A21" s="86" t="s">
        <v>428</v>
      </c>
      <c r="B21" s="169"/>
      <c r="C21" s="169"/>
      <c r="D21" s="169"/>
      <c r="E21" s="169"/>
      <c r="F21" s="169"/>
      <c r="G21" s="169"/>
      <c r="H21" s="179"/>
    </row>
    <row r="22" spans="1:8" x14ac:dyDescent="0.25">
      <c r="A22" s="171" t="s">
        <v>429</v>
      </c>
      <c r="B22" s="178"/>
      <c r="C22" s="178"/>
      <c r="D22" s="178"/>
      <c r="E22" s="178"/>
      <c r="F22" s="178"/>
      <c r="G22" s="178"/>
      <c r="H22" s="177"/>
    </row>
    <row r="23" spans="1:8" x14ac:dyDescent="0.25">
      <c r="B23" s="278"/>
      <c r="C23" s="278"/>
      <c r="D23" s="278"/>
      <c r="E23" s="278"/>
      <c r="F23" s="278"/>
      <c r="G23" s="278"/>
      <c r="H23" s="278"/>
    </row>
    <row r="24" spans="1:8" x14ac:dyDescent="0.25">
      <c r="B24" s="278"/>
      <c r="C24" s="278"/>
      <c r="D24" s="278"/>
      <c r="E24" s="278"/>
      <c r="F24" s="278"/>
      <c r="G24" s="278"/>
      <c r="H24" s="278"/>
    </row>
    <row r="25" spans="1:8" x14ac:dyDescent="0.25">
      <c r="B25" s="278"/>
      <c r="C25" s="278"/>
      <c r="D25" s="278"/>
      <c r="E25" s="278"/>
      <c r="F25" s="278"/>
      <c r="G25" s="278"/>
      <c r="H25" s="278"/>
    </row>
  </sheetData>
  <mergeCells count="4">
    <mergeCell ref="A9:D9"/>
    <mergeCell ref="A3:H4"/>
    <mergeCell ref="A19:H19"/>
    <mergeCell ref="A1:H2"/>
  </mergeCells>
  <conditionalFormatting sqref="I13:P13">
    <cfRule type="cellIs" dxfId="7" priority="2" operator="notEqual">
      <formula>0</formula>
    </cfRule>
  </conditionalFormatting>
  <conditionalFormatting sqref="I16:P16">
    <cfRule type="cellIs" dxfId="6" priority="1" operator="notEqual">
      <formula>0</formula>
    </cfRule>
  </conditionalFormatting>
  <hyperlinks>
    <hyperlink ref="J3" location="Índice!A1" display="Índice" xr:uid="{A76D029E-6B79-428C-BFB3-1B0A9B4FAD3D}"/>
  </hyperlinks>
  <pageMargins left="0.7" right="0.7" top="0.75" bottom="0.75" header="0.3" footer="0.3"/>
  <pageSetup orientation="portrait" horizontalDpi="4294967294" verticalDpi="4294967294"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388B-9E2C-46D9-9FAB-F92D8B444947}">
  <sheetPr codeName="Hoja32"/>
  <dimension ref="A1:R33"/>
  <sheetViews>
    <sheetView zoomScaleNormal="100" workbookViewId="0">
      <selection sqref="A1:I2"/>
    </sheetView>
  </sheetViews>
  <sheetFormatPr baseColWidth="10" defaultColWidth="11.42578125" defaultRowHeight="15" x14ac:dyDescent="0.25"/>
  <cols>
    <col min="1" max="1" width="29.7109375" style="1" customWidth="1"/>
    <col min="2" max="9" width="15" style="1" customWidth="1"/>
    <col min="10" max="10" width="11.42578125" style="1"/>
    <col min="11" max="11" width="19" style="1" bestFit="1" customWidth="1"/>
    <col min="12" max="12" width="11.42578125" style="1"/>
    <col min="13" max="13" width="20.42578125" style="1" bestFit="1" customWidth="1"/>
    <col min="14" max="14" width="19" style="1" bestFit="1" customWidth="1"/>
    <col min="15" max="16384" width="11.42578125" style="1"/>
  </cols>
  <sheetData>
    <row r="1" spans="1:18" ht="60" customHeight="1" x14ac:dyDescent="0.25">
      <c r="A1" s="299"/>
      <c r="B1" s="299"/>
      <c r="C1" s="299"/>
      <c r="D1" s="299"/>
      <c r="E1" s="299"/>
      <c r="F1" s="299"/>
      <c r="G1" s="299"/>
      <c r="H1" s="299"/>
      <c r="I1" s="299"/>
      <c r="J1" s="176"/>
    </row>
    <row r="2" spans="1:18" ht="23.25" customHeight="1" x14ac:dyDescent="0.25">
      <c r="A2" s="299"/>
      <c r="B2" s="299"/>
      <c r="C2" s="299"/>
      <c r="D2" s="299"/>
      <c r="E2" s="299"/>
      <c r="F2" s="299"/>
      <c r="G2" s="299"/>
      <c r="H2" s="299"/>
      <c r="I2" s="299"/>
    </row>
    <row r="3" spans="1:18" ht="13.5" customHeight="1" x14ac:dyDescent="0.25">
      <c r="A3" s="341" t="s">
        <v>291</v>
      </c>
      <c r="B3" s="311"/>
      <c r="C3" s="311"/>
      <c r="D3" s="311"/>
      <c r="E3" s="311"/>
      <c r="F3" s="311"/>
      <c r="G3" s="311"/>
      <c r="H3" s="311"/>
      <c r="I3" s="311"/>
      <c r="K3" s="234" t="s">
        <v>59</v>
      </c>
    </row>
    <row r="4" spans="1:18" ht="16.5" customHeight="1" x14ac:dyDescent="0.25">
      <c r="A4" s="341"/>
      <c r="B4" s="311"/>
      <c r="C4" s="311"/>
      <c r="D4" s="311"/>
      <c r="E4" s="311"/>
      <c r="F4" s="311"/>
      <c r="G4" s="311"/>
      <c r="H4" s="311"/>
      <c r="I4" s="311"/>
    </row>
    <row r="5" spans="1:18" x14ac:dyDescent="0.25">
      <c r="A5" s="330" t="s">
        <v>440</v>
      </c>
      <c r="B5" s="330"/>
      <c r="C5" s="330"/>
      <c r="D5" s="330"/>
      <c r="E5" s="330"/>
      <c r="F5" s="330"/>
      <c r="G5" s="330"/>
      <c r="H5" s="330"/>
      <c r="I5" s="330"/>
      <c r="J5" s="295"/>
    </row>
    <row r="6" spans="1:18" x14ac:dyDescent="0.25">
      <c r="A6" s="214" t="s">
        <v>430</v>
      </c>
      <c r="B6" s="210"/>
      <c r="C6" s="210"/>
      <c r="D6" s="210"/>
      <c r="E6" s="210"/>
      <c r="F6" s="210"/>
      <c r="G6" s="210"/>
      <c r="H6" s="210"/>
      <c r="I6" s="220"/>
      <c r="J6" s="295"/>
    </row>
    <row r="7" spans="1:18" ht="14.1" customHeight="1" x14ac:dyDescent="0.25">
      <c r="A7" s="221"/>
      <c r="B7" s="307">
        <v>2018</v>
      </c>
      <c r="C7" s="307">
        <v>2019</v>
      </c>
      <c r="D7" s="307">
        <v>2020</v>
      </c>
      <c r="E7" s="307">
        <v>2021</v>
      </c>
      <c r="F7" s="307">
        <v>2022</v>
      </c>
      <c r="G7" s="307" t="s">
        <v>393</v>
      </c>
      <c r="H7" s="307" t="s">
        <v>394</v>
      </c>
      <c r="I7" s="309" t="s">
        <v>52</v>
      </c>
    </row>
    <row r="8" spans="1:18" x14ac:dyDescent="0.25">
      <c r="A8" s="228"/>
      <c r="B8" s="308"/>
      <c r="C8" s="308"/>
      <c r="D8" s="308"/>
      <c r="E8" s="308"/>
      <c r="F8" s="308"/>
      <c r="G8" s="308"/>
      <c r="H8" s="308"/>
      <c r="I8" s="317"/>
    </row>
    <row r="9" spans="1:18" x14ac:dyDescent="0.25">
      <c r="A9" s="84" t="s">
        <v>374</v>
      </c>
      <c r="B9" s="249">
        <v>0.61548610619388799</v>
      </c>
      <c r="C9" s="249">
        <v>0.73030732229325901</v>
      </c>
      <c r="D9" s="249">
        <v>0.99315462387853104</v>
      </c>
      <c r="E9" s="249">
        <v>0.61128469398725604</v>
      </c>
      <c r="F9" s="249">
        <v>0.857146651987857</v>
      </c>
      <c r="G9" s="249">
        <v>0.88719129231915106</v>
      </c>
      <c r="H9" s="249">
        <v>0.88613334586096804</v>
      </c>
      <c r="I9" s="250">
        <v>0.79724343378870155</v>
      </c>
      <c r="J9" s="255"/>
      <c r="K9" s="293"/>
      <c r="L9" s="293"/>
      <c r="M9" s="293"/>
      <c r="N9" s="293"/>
      <c r="O9" s="293"/>
      <c r="P9" s="293"/>
      <c r="Q9" s="293"/>
      <c r="R9" s="294"/>
    </row>
    <row r="10" spans="1:18" ht="9" customHeight="1" x14ac:dyDescent="0.25">
      <c r="A10" s="71"/>
      <c r="B10" s="91"/>
      <c r="C10" s="91"/>
      <c r="D10" s="91"/>
      <c r="E10" s="91"/>
      <c r="F10" s="91"/>
      <c r="G10" s="91"/>
      <c r="H10" s="91"/>
      <c r="I10" s="91"/>
      <c r="K10" s="255"/>
    </row>
    <row r="11" spans="1:18" ht="9" customHeight="1" x14ac:dyDescent="0.25">
      <c r="A11" s="92"/>
      <c r="B11" s="291"/>
      <c r="C11" s="291"/>
      <c r="D11" s="291"/>
      <c r="E11" s="291"/>
      <c r="F11" s="291"/>
      <c r="G11" s="291"/>
      <c r="H11" s="291"/>
      <c r="I11" s="252"/>
      <c r="J11" s="255"/>
      <c r="K11" s="255"/>
    </row>
    <row r="12" spans="1:18" ht="36" customHeight="1" x14ac:dyDescent="0.25">
      <c r="A12" s="330" t="s">
        <v>438</v>
      </c>
      <c r="B12" s="330"/>
      <c r="C12" s="330"/>
      <c r="D12" s="330"/>
      <c r="E12" s="330"/>
      <c r="F12" s="330"/>
      <c r="G12" s="330"/>
      <c r="H12" s="330"/>
      <c r="I12" s="330"/>
      <c r="J12" s="295"/>
      <c r="K12" s="255"/>
    </row>
    <row r="13" spans="1:18" x14ac:dyDescent="0.25">
      <c r="A13" s="214" t="s">
        <v>430</v>
      </c>
      <c r="B13" s="210"/>
      <c r="C13" s="210"/>
      <c r="D13" s="210"/>
      <c r="E13" s="210"/>
      <c r="F13" s="210"/>
      <c r="G13" s="210"/>
      <c r="H13" s="210"/>
      <c r="I13" s="220"/>
      <c r="J13" s="295"/>
    </row>
    <row r="14" spans="1:18" ht="14.1" customHeight="1" x14ac:dyDescent="0.25">
      <c r="A14" s="221"/>
      <c r="B14" s="307">
        <v>2018</v>
      </c>
      <c r="C14" s="307">
        <v>2019</v>
      </c>
      <c r="D14" s="307">
        <v>2020</v>
      </c>
      <c r="E14" s="307">
        <v>2021</v>
      </c>
      <c r="F14" s="307">
        <v>2022</v>
      </c>
      <c r="G14" s="307" t="s">
        <v>393</v>
      </c>
      <c r="H14" s="307" t="s">
        <v>394</v>
      </c>
      <c r="I14" s="309" t="s">
        <v>52</v>
      </c>
    </row>
    <row r="15" spans="1:18" x14ac:dyDescent="0.25">
      <c r="A15" s="228"/>
      <c r="B15" s="308"/>
      <c r="C15" s="308"/>
      <c r="D15" s="308"/>
      <c r="E15" s="308"/>
      <c r="F15" s="308"/>
      <c r="G15" s="308"/>
      <c r="H15" s="308"/>
      <c r="I15" s="317"/>
    </row>
    <row r="16" spans="1:18" x14ac:dyDescent="0.25">
      <c r="A16" s="84" t="s">
        <v>374</v>
      </c>
      <c r="B16" s="249">
        <v>2.1657915029548001</v>
      </c>
      <c r="C16" s="249">
        <v>2.67001758541848</v>
      </c>
      <c r="D16" s="249">
        <v>3.3031450060007197</v>
      </c>
      <c r="E16" s="249">
        <v>2.0747672329845499</v>
      </c>
      <c r="F16" s="249">
        <v>2.86480121889171</v>
      </c>
      <c r="G16" s="249">
        <v>2.9609031588210097</v>
      </c>
      <c r="H16" s="249">
        <v>2.9414358369884801</v>
      </c>
      <c r="I16" s="250">
        <v>2.7115516488656786</v>
      </c>
      <c r="K16" s="293"/>
      <c r="L16" s="293"/>
      <c r="M16" s="297"/>
      <c r="N16" s="293"/>
      <c r="O16" s="293"/>
      <c r="P16" s="293"/>
      <c r="Q16" s="293"/>
      <c r="R16" s="294"/>
    </row>
    <row r="17" spans="1:18" ht="9" customHeight="1" x14ac:dyDescent="0.25">
      <c r="A17" s="71"/>
      <c r="B17" s="91"/>
      <c r="C17" s="91"/>
      <c r="D17" s="91"/>
      <c r="E17" s="91"/>
      <c r="F17" s="91"/>
      <c r="G17" s="91"/>
      <c r="H17" s="91"/>
      <c r="I17" s="284"/>
    </row>
    <row r="18" spans="1:18" ht="9" customHeight="1" x14ac:dyDescent="0.25">
      <c r="A18" s="71"/>
      <c r="B18" s="291"/>
      <c r="C18" s="291"/>
      <c r="D18" s="291"/>
      <c r="E18" s="291"/>
      <c r="F18" s="291"/>
      <c r="G18" s="291"/>
      <c r="H18" s="291"/>
      <c r="I18" s="251"/>
      <c r="K18" s="230"/>
    </row>
    <row r="19" spans="1:18" ht="42.75" customHeight="1" x14ac:dyDescent="0.25">
      <c r="A19" s="330" t="s">
        <v>439</v>
      </c>
      <c r="B19" s="330"/>
      <c r="C19" s="330"/>
      <c r="D19" s="330"/>
      <c r="E19" s="330"/>
      <c r="F19" s="330"/>
      <c r="G19" s="330"/>
      <c r="H19" s="330"/>
      <c r="I19" s="330"/>
      <c r="J19" s="295"/>
    </row>
    <row r="20" spans="1:18" x14ac:dyDescent="0.25">
      <c r="A20" s="214" t="s">
        <v>430</v>
      </c>
      <c r="B20" s="210"/>
      <c r="C20" s="210"/>
      <c r="D20" s="210"/>
      <c r="E20" s="210"/>
      <c r="F20" s="210"/>
      <c r="G20" s="210"/>
      <c r="H20" s="210"/>
      <c r="I20" s="220"/>
      <c r="J20" s="295"/>
    </row>
    <row r="21" spans="1:18" ht="14.1" customHeight="1" x14ac:dyDescent="0.25">
      <c r="A21" s="221"/>
      <c r="B21" s="307">
        <v>2018</v>
      </c>
      <c r="C21" s="307">
        <v>2019</v>
      </c>
      <c r="D21" s="307">
        <v>2020</v>
      </c>
      <c r="E21" s="307">
        <v>2021</v>
      </c>
      <c r="F21" s="307">
        <v>2022</v>
      </c>
      <c r="G21" s="307" t="s">
        <v>393</v>
      </c>
      <c r="H21" s="307" t="s">
        <v>394</v>
      </c>
      <c r="I21" s="309" t="s">
        <v>52</v>
      </c>
    </row>
    <row r="22" spans="1:18" x14ac:dyDescent="0.25">
      <c r="A22" s="228"/>
      <c r="B22" s="308"/>
      <c r="C22" s="308"/>
      <c r="D22" s="308"/>
      <c r="E22" s="308"/>
      <c r="F22" s="308"/>
      <c r="G22" s="308"/>
      <c r="H22" s="308"/>
      <c r="I22" s="317"/>
    </row>
    <row r="23" spans="1:18" x14ac:dyDescent="0.25">
      <c r="A23" s="84" t="s">
        <v>374</v>
      </c>
      <c r="B23" s="249">
        <v>14.481013028620298</v>
      </c>
      <c r="C23" s="249">
        <v>16.406419150742497</v>
      </c>
      <c r="D23" s="249">
        <v>17.6677935423108</v>
      </c>
      <c r="E23" s="249">
        <v>12.5841923786079</v>
      </c>
      <c r="F23" s="249">
        <v>16.533090638219299</v>
      </c>
      <c r="G23" s="249">
        <v>18.1923333147944</v>
      </c>
      <c r="H23" s="249">
        <v>19.8578169593072</v>
      </c>
      <c r="I23" s="250">
        <v>16.531808430371772</v>
      </c>
      <c r="K23" s="296"/>
      <c r="L23" s="293"/>
      <c r="M23" s="293"/>
      <c r="N23" s="296"/>
      <c r="O23" s="293"/>
      <c r="P23" s="293"/>
      <c r="Q23" s="293"/>
      <c r="R23" s="294"/>
    </row>
    <row r="24" spans="1:18" ht="9" customHeight="1" x14ac:dyDescent="0.25">
      <c r="A24" s="71"/>
      <c r="B24" s="91"/>
      <c r="C24" s="91"/>
      <c r="D24" s="91"/>
      <c r="E24" s="91"/>
      <c r="F24" s="91"/>
      <c r="G24" s="91"/>
      <c r="H24" s="91"/>
      <c r="I24" s="284"/>
    </row>
    <row r="25" spans="1:18" ht="9" customHeight="1" x14ac:dyDescent="0.25">
      <c r="A25" s="71"/>
      <c r="B25" s="284"/>
      <c r="C25" s="284"/>
      <c r="D25" s="284"/>
      <c r="E25" s="284"/>
      <c r="F25" s="284"/>
      <c r="G25" s="284"/>
      <c r="H25" s="284"/>
      <c r="I25" s="253"/>
    </row>
    <row r="26" spans="1:18" ht="15" customHeight="1" x14ac:dyDescent="0.25">
      <c r="A26" s="183" t="s">
        <v>364</v>
      </c>
      <c r="B26" s="67"/>
      <c r="C26" s="67"/>
      <c r="D26" s="175"/>
      <c r="E26" s="175"/>
      <c r="F26" s="175"/>
      <c r="G26" s="175"/>
      <c r="H26" s="175"/>
      <c r="I26" s="189"/>
    </row>
    <row r="27" spans="1:18" x14ac:dyDescent="0.25">
      <c r="A27" s="331" t="s">
        <v>392</v>
      </c>
      <c r="B27" s="332"/>
      <c r="C27" s="332"/>
      <c r="D27" s="332"/>
      <c r="E27" s="332"/>
      <c r="F27" s="332"/>
      <c r="G27" s="332"/>
      <c r="H27" s="332"/>
      <c r="I27" s="333"/>
    </row>
    <row r="28" spans="1:18" x14ac:dyDescent="0.25">
      <c r="A28" s="86" t="s">
        <v>427</v>
      </c>
      <c r="B28" s="169"/>
      <c r="C28" s="169"/>
      <c r="D28" s="169"/>
      <c r="E28" s="169"/>
      <c r="F28" s="169"/>
      <c r="G28" s="169"/>
      <c r="H28" s="169"/>
      <c r="I28" s="190"/>
    </row>
    <row r="29" spans="1:18" x14ac:dyDescent="0.25">
      <c r="A29" s="86" t="s">
        <v>428</v>
      </c>
      <c r="B29" s="169"/>
      <c r="C29" s="169"/>
      <c r="D29" s="169"/>
      <c r="E29" s="169"/>
      <c r="F29" s="169"/>
      <c r="G29" s="169"/>
      <c r="H29" s="169"/>
      <c r="I29" s="190"/>
    </row>
    <row r="30" spans="1:18" x14ac:dyDescent="0.25">
      <c r="A30" s="171" t="s">
        <v>429</v>
      </c>
      <c r="B30" s="178"/>
      <c r="C30" s="178"/>
      <c r="D30" s="178"/>
      <c r="E30" s="178"/>
      <c r="F30" s="178"/>
      <c r="G30" s="178"/>
      <c r="H30" s="178"/>
      <c r="I30" s="177"/>
    </row>
    <row r="32" spans="1:18" x14ac:dyDescent="0.25">
      <c r="B32" s="90"/>
      <c r="C32" s="90"/>
      <c r="D32" s="90"/>
      <c r="E32" s="90"/>
      <c r="F32" s="90"/>
      <c r="G32" s="90"/>
      <c r="H32" s="90"/>
    </row>
    <row r="33" spans="2:11" x14ac:dyDescent="0.25">
      <c r="B33" s="191"/>
      <c r="C33" s="191"/>
      <c r="D33" s="191"/>
      <c r="E33" s="191"/>
      <c r="F33" s="191"/>
      <c r="G33" s="191"/>
      <c r="H33" s="191"/>
      <c r="I33" s="237"/>
      <c r="K33" s="230"/>
    </row>
  </sheetData>
  <mergeCells count="30">
    <mergeCell ref="A27:I27"/>
    <mergeCell ref="F21:F22"/>
    <mergeCell ref="E14:E15"/>
    <mergeCell ref="F14:F15"/>
    <mergeCell ref="D14:D15"/>
    <mergeCell ref="I21:I22"/>
    <mergeCell ref="D21:D22"/>
    <mergeCell ref="A19:I19"/>
    <mergeCell ref="B21:B22"/>
    <mergeCell ref="C21:C22"/>
    <mergeCell ref="B14:B15"/>
    <mergeCell ref="G21:G22"/>
    <mergeCell ref="H21:H22"/>
    <mergeCell ref="E21:E22"/>
    <mergeCell ref="B7:B8"/>
    <mergeCell ref="I7:I8"/>
    <mergeCell ref="C14:C15"/>
    <mergeCell ref="A1:I2"/>
    <mergeCell ref="A5:I5"/>
    <mergeCell ref="A12:I12"/>
    <mergeCell ref="A3:I4"/>
    <mergeCell ref="F7:F8"/>
    <mergeCell ref="I14:I15"/>
    <mergeCell ref="G7:G8"/>
    <mergeCell ref="H7:H8"/>
    <mergeCell ref="G14:G15"/>
    <mergeCell ref="H14:H15"/>
    <mergeCell ref="D7:D8"/>
    <mergeCell ref="C7:C8"/>
    <mergeCell ref="E7:E8"/>
  </mergeCells>
  <conditionalFormatting sqref="K9:Q9">
    <cfRule type="cellIs" dxfId="5" priority="3" operator="notEqual">
      <formula>0</formula>
    </cfRule>
  </conditionalFormatting>
  <conditionalFormatting sqref="K16:Q16">
    <cfRule type="cellIs" dxfId="4" priority="2" operator="notEqual">
      <formula>0</formula>
    </cfRule>
  </conditionalFormatting>
  <conditionalFormatting sqref="K23:Q23">
    <cfRule type="cellIs" dxfId="3" priority="1" operator="notEqual">
      <formula>0</formula>
    </cfRule>
  </conditionalFormatting>
  <hyperlinks>
    <hyperlink ref="K3" location="Índice!A1" display="Índice" xr:uid="{2335A0FF-844B-4E79-894C-A89F805968C5}"/>
  </hyperlinks>
  <pageMargins left="0.7" right="0.7" top="0.75" bottom="0.75" header="0.3" footer="0.3"/>
  <pageSetup orientation="portrait" horizontalDpi="4294967294" verticalDpi="4294967294"/>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3B6D-DE7D-4DC3-A98B-C254B4B1F6A6}">
  <sheetPr codeName="Hoja33"/>
  <dimension ref="A1:P30"/>
  <sheetViews>
    <sheetView zoomScaleNormal="100" workbookViewId="0">
      <selection sqref="A1:H2"/>
    </sheetView>
  </sheetViews>
  <sheetFormatPr baseColWidth="10" defaultColWidth="11.42578125" defaultRowHeight="15" x14ac:dyDescent="0.25"/>
  <cols>
    <col min="1" max="1" width="48.7109375" style="1" customWidth="1"/>
    <col min="2" max="8" width="14" style="1" customWidth="1"/>
    <col min="9" max="16384" width="11.42578125" style="1"/>
  </cols>
  <sheetData>
    <row r="1" spans="1:16" ht="60" customHeight="1" x14ac:dyDescent="0.25">
      <c r="A1" s="299"/>
      <c r="B1" s="299"/>
      <c r="C1" s="299"/>
      <c r="D1" s="299"/>
      <c r="E1" s="299"/>
      <c r="F1" s="299"/>
      <c r="G1" s="299"/>
      <c r="H1" s="299"/>
      <c r="I1" s="64"/>
    </row>
    <row r="2" spans="1:16" ht="21" customHeight="1" x14ac:dyDescent="0.25">
      <c r="A2" s="299"/>
      <c r="B2" s="299"/>
      <c r="C2" s="299"/>
      <c r="D2" s="299"/>
      <c r="E2" s="299"/>
      <c r="F2" s="299"/>
      <c r="G2" s="299"/>
      <c r="H2" s="299"/>
    </row>
    <row r="3" spans="1:16" ht="13.5" customHeight="1" x14ac:dyDescent="0.25">
      <c r="A3" s="311" t="s">
        <v>291</v>
      </c>
      <c r="B3" s="311"/>
      <c r="C3" s="311"/>
      <c r="D3" s="311"/>
      <c r="E3" s="311"/>
      <c r="F3" s="311"/>
      <c r="G3" s="311"/>
      <c r="H3" s="311"/>
      <c r="J3" s="234" t="s">
        <v>59</v>
      </c>
    </row>
    <row r="4" spans="1:16" ht="16.5" customHeight="1" x14ac:dyDescent="0.25">
      <c r="A4" s="311"/>
      <c r="B4" s="311"/>
      <c r="C4" s="311"/>
      <c r="D4" s="311"/>
      <c r="E4" s="311"/>
      <c r="F4" s="311"/>
      <c r="G4" s="311"/>
      <c r="H4" s="311"/>
    </row>
    <row r="5" spans="1:16" x14ac:dyDescent="0.25">
      <c r="A5" s="211" t="s">
        <v>315</v>
      </c>
      <c r="B5" s="212"/>
      <c r="C5" s="211"/>
      <c r="D5" s="210"/>
      <c r="E5" s="210"/>
      <c r="F5" s="210"/>
      <c r="G5" s="210"/>
      <c r="H5" s="210"/>
    </row>
    <row r="6" spans="1:16" x14ac:dyDescent="0.25">
      <c r="A6" s="213" t="s">
        <v>372</v>
      </c>
      <c r="B6" s="210"/>
      <c r="C6" s="210"/>
      <c r="D6" s="210"/>
      <c r="E6" s="210"/>
      <c r="F6" s="210"/>
      <c r="G6" s="210"/>
      <c r="H6" s="210"/>
    </row>
    <row r="7" spans="1:16" x14ac:dyDescent="0.25">
      <c r="A7" s="213" t="s">
        <v>60</v>
      </c>
      <c r="B7" s="210"/>
      <c r="C7" s="210"/>
      <c r="D7" s="210"/>
      <c r="E7" s="210"/>
      <c r="F7" s="210"/>
      <c r="G7" s="210"/>
      <c r="H7" s="210"/>
    </row>
    <row r="8" spans="1:16" x14ac:dyDescent="0.25">
      <c r="A8" s="214" t="s">
        <v>430</v>
      </c>
      <c r="B8" s="210"/>
      <c r="C8" s="210"/>
      <c r="D8" s="210"/>
      <c r="E8" s="210"/>
      <c r="F8" s="210"/>
      <c r="G8" s="210"/>
      <c r="H8" s="210"/>
    </row>
    <row r="9" spans="1:16" x14ac:dyDescent="0.25">
      <c r="A9" s="315"/>
      <c r="B9" s="315"/>
      <c r="C9" s="315"/>
      <c r="D9" s="315"/>
    </row>
    <row r="10" spans="1:16" ht="14.1" customHeight="1" x14ac:dyDescent="0.25">
      <c r="A10" s="342" t="s">
        <v>89</v>
      </c>
      <c r="B10" s="307">
        <v>2018</v>
      </c>
      <c r="C10" s="307">
        <v>2019</v>
      </c>
      <c r="D10" s="307">
        <v>2020</v>
      </c>
      <c r="E10" s="307">
        <v>2021</v>
      </c>
      <c r="F10" s="307">
        <v>2022</v>
      </c>
      <c r="G10" s="307" t="s">
        <v>393</v>
      </c>
      <c r="H10" s="309" t="s">
        <v>394</v>
      </c>
    </row>
    <row r="11" spans="1:16" x14ac:dyDescent="0.25">
      <c r="A11" s="346"/>
      <c r="B11" s="308"/>
      <c r="C11" s="308"/>
      <c r="D11" s="308"/>
      <c r="E11" s="308"/>
      <c r="F11" s="308"/>
      <c r="G11" s="308"/>
      <c r="H11" s="310"/>
    </row>
    <row r="12" spans="1:16" x14ac:dyDescent="0.25">
      <c r="A12" s="76" t="s">
        <v>96</v>
      </c>
      <c r="B12" s="180">
        <v>6102434.4669732377</v>
      </c>
      <c r="C12" s="180">
        <v>7486424.5076107774</v>
      </c>
      <c r="D12" s="180">
        <v>9675568.3919542953</v>
      </c>
      <c r="E12" s="180">
        <v>7530190.9824722111</v>
      </c>
      <c r="F12" s="65">
        <v>10757895.196816798</v>
      </c>
      <c r="G12" s="65">
        <v>11531110.49719383</v>
      </c>
      <c r="H12" s="73">
        <v>11960110.967627736</v>
      </c>
      <c r="J12" s="96"/>
    </row>
    <row r="13" spans="1:16" x14ac:dyDescent="0.25">
      <c r="A13" s="66" t="s">
        <v>97</v>
      </c>
      <c r="B13" s="170">
        <v>4483115.6815624721</v>
      </c>
      <c r="C13" s="170">
        <v>5434306.9848570377</v>
      </c>
      <c r="D13" s="170">
        <v>6455474.814403154</v>
      </c>
      <c r="E13" s="170">
        <v>5850742.1790171964</v>
      </c>
      <c r="F13" s="170">
        <v>7392339.2754987134</v>
      </c>
      <c r="G13" s="170">
        <v>7985746.4324069172</v>
      </c>
      <c r="H13" s="185">
        <v>8080634.0231566494</v>
      </c>
      <c r="J13" s="96"/>
    </row>
    <row r="14" spans="1:16" x14ac:dyDescent="0.25">
      <c r="A14" s="264" t="s">
        <v>32</v>
      </c>
      <c r="B14" s="265">
        <v>1619318.7854107656</v>
      </c>
      <c r="C14" s="265">
        <v>2052117.5227537397</v>
      </c>
      <c r="D14" s="265">
        <v>3220093.5775511414</v>
      </c>
      <c r="E14" s="265">
        <v>1679448.8034550147</v>
      </c>
      <c r="F14" s="265">
        <v>3365555.9213180849</v>
      </c>
      <c r="G14" s="265">
        <v>3545364.0647869129</v>
      </c>
      <c r="H14" s="267">
        <v>3879476.9444710864</v>
      </c>
      <c r="I14" s="293"/>
      <c r="J14" s="293"/>
      <c r="K14" s="293"/>
      <c r="L14" s="293"/>
      <c r="M14" s="293"/>
      <c r="N14" s="293"/>
      <c r="O14" s="293"/>
      <c r="P14" s="293"/>
    </row>
    <row r="15" spans="1:16" x14ac:dyDescent="0.25">
      <c r="A15" s="66" t="s">
        <v>371</v>
      </c>
      <c r="B15" s="170">
        <v>421141.75313530181</v>
      </c>
      <c r="C15" s="170">
        <v>448096.23830262339</v>
      </c>
      <c r="D15" s="170">
        <v>512936.52790333319</v>
      </c>
      <c r="E15" s="170">
        <v>484064.09706644819</v>
      </c>
      <c r="F15" s="170">
        <v>513258.55432955292</v>
      </c>
      <c r="G15" s="170">
        <v>588938.55203040317</v>
      </c>
      <c r="H15" s="185">
        <v>709850.61160597112</v>
      </c>
    </row>
    <row r="16" spans="1:16" x14ac:dyDescent="0.25">
      <c r="A16" s="68" t="s">
        <v>110</v>
      </c>
      <c r="B16" s="65">
        <v>20195.695</v>
      </c>
      <c r="C16" s="65">
        <v>22068.57575</v>
      </c>
      <c r="D16" s="65">
        <v>28777.258999999998</v>
      </c>
      <c r="E16" s="65">
        <v>26921.194749999999</v>
      </c>
      <c r="F16" s="65">
        <v>31026.603500000001</v>
      </c>
      <c r="G16" s="65">
        <v>25357.816999999999</v>
      </c>
      <c r="H16" s="73">
        <v>25336.005327164734</v>
      </c>
    </row>
    <row r="17" spans="1:16" x14ac:dyDescent="0.25">
      <c r="A17" s="81" t="s">
        <v>431</v>
      </c>
      <c r="B17" s="82">
        <v>1177981.3372754636</v>
      </c>
      <c r="C17" s="82">
        <v>1581952.7087011163</v>
      </c>
      <c r="D17" s="82">
        <v>2678379.790647808</v>
      </c>
      <c r="E17" s="82">
        <v>1168463.5116385666</v>
      </c>
      <c r="F17" s="82">
        <v>2821270.763488532</v>
      </c>
      <c r="G17" s="82">
        <v>2931067.6957565099</v>
      </c>
      <c r="H17" s="87">
        <v>3144290.3275379506</v>
      </c>
      <c r="I17" s="293"/>
      <c r="J17" s="293"/>
      <c r="K17" s="293"/>
      <c r="L17" s="293"/>
      <c r="M17" s="293"/>
      <c r="N17" s="293"/>
      <c r="O17" s="293"/>
      <c r="P17" s="293"/>
    </row>
    <row r="18" spans="1:16" ht="14.25" customHeight="1" x14ac:dyDescent="0.25">
      <c r="A18" s="92"/>
      <c r="B18" s="191"/>
      <c r="C18" s="191"/>
      <c r="D18" s="191"/>
      <c r="E18" s="90"/>
      <c r="F18" s="90"/>
      <c r="G18" s="90"/>
      <c r="H18" s="90"/>
      <c r="I18" s="90"/>
      <c r="J18" s="230"/>
    </row>
    <row r="19" spans="1:16" x14ac:dyDescent="0.25">
      <c r="A19" s="183" t="s">
        <v>364</v>
      </c>
      <c r="B19" s="67"/>
      <c r="C19" s="67"/>
      <c r="D19" s="175"/>
      <c r="E19" s="175"/>
      <c r="F19" s="175"/>
      <c r="G19" s="175"/>
      <c r="H19" s="72"/>
    </row>
    <row r="20" spans="1:16" x14ac:dyDescent="0.25">
      <c r="A20" s="331" t="s">
        <v>392</v>
      </c>
      <c r="B20" s="332"/>
      <c r="C20" s="332"/>
      <c r="D20" s="332"/>
      <c r="E20" s="332"/>
      <c r="F20" s="332"/>
      <c r="G20" s="332"/>
      <c r="H20" s="333"/>
    </row>
    <row r="21" spans="1:16" x14ac:dyDescent="0.25">
      <c r="A21" s="86" t="s">
        <v>427</v>
      </c>
      <c r="B21" s="169"/>
      <c r="C21" s="169"/>
      <c r="D21" s="169"/>
      <c r="E21" s="169"/>
      <c r="F21" s="169"/>
      <c r="G21" s="169"/>
      <c r="H21" s="179"/>
    </row>
    <row r="22" spans="1:16" x14ac:dyDescent="0.25">
      <c r="A22" s="86" t="s">
        <v>428</v>
      </c>
      <c r="B22" s="169"/>
      <c r="C22" s="169"/>
      <c r="D22" s="169"/>
      <c r="E22" s="169"/>
      <c r="F22" s="169"/>
      <c r="G22" s="169"/>
      <c r="H22" s="179"/>
    </row>
    <row r="23" spans="1:16" x14ac:dyDescent="0.25">
      <c r="A23" s="171" t="s">
        <v>429</v>
      </c>
      <c r="B23" s="178"/>
      <c r="C23" s="178"/>
      <c r="D23" s="178"/>
      <c r="E23" s="178"/>
      <c r="F23" s="178"/>
      <c r="G23" s="178"/>
      <c r="H23" s="177"/>
    </row>
    <row r="25" spans="1:16" x14ac:dyDescent="0.25">
      <c r="B25" s="278"/>
      <c r="C25" s="278"/>
      <c r="D25" s="278"/>
      <c r="E25" s="278"/>
      <c r="F25" s="278"/>
      <c r="G25" s="278"/>
      <c r="H25" s="278"/>
    </row>
    <row r="26" spans="1:16" x14ac:dyDescent="0.25">
      <c r="B26" s="278"/>
      <c r="C26" s="278"/>
      <c r="D26" s="278"/>
      <c r="E26" s="278"/>
      <c r="F26" s="278"/>
      <c r="G26" s="278"/>
      <c r="H26" s="278"/>
      <c r="I26" s="295"/>
    </row>
    <row r="27" spans="1:16" x14ac:dyDescent="0.25">
      <c r="B27" s="278"/>
      <c r="C27" s="278"/>
      <c r="D27" s="278"/>
      <c r="E27" s="278"/>
      <c r="F27" s="278"/>
      <c r="G27" s="278"/>
      <c r="H27" s="278"/>
    </row>
    <row r="28" spans="1:16" x14ac:dyDescent="0.25">
      <c r="B28" s="278"/>
      <c r="C28" s="278"/>
      <c r="D28" s="278"/>
      <c r="E28" s="278"/>
      <c r="F28" s="278"/>
      <c r="G28" s="278"/>
      <c r="H28" s="278"/>
    </row>
    <row r="29" spans="1:16" x14ac:dyDescent="0.25">
      <c r="B29" s="278"/>
      <c r="C29" s="278"/>
      <c r="D29" s="278"/>
      <c r="E29" s="278"/>
      <c r="F29" s="278"/>
      <c r="G29" s="278"/>
      <c r="H29" s="278"/>
    </row>
    <row r="30" spans="1:16" x14ac:dyDescent="0.25">
      <c r="B30" s="278"/>
      <c r="C30" s="278"/>
      <c r="D30" s="278"/>
      <c r="E30" s="278"/>
      <c r="F30" s="278"/>
      <c r="G30" s="278"/>
      <c r="H30" s="278"/>
    </row>
  </sheetData>
  <mergeCells count="12">
    <mergeCell ref="A3:H4"/>
    <mergeCell ref="A1:H2"/>
    <mergeCell ref="A20:H20"/>
    <mergeCell ref="G10:G11"/>
    <mergeCell ref="H10:H11"/>
    <mergeCell ref="F10:F11"/>
    <mergeCell ref="A9:D9"/>
    <mergeCell ref="B10:B11"/>
    <mergeCell ref="C10:C11"/>
    <mergeCell ref="D10:D11"/>
    <mergeCell ref="E10:E11"/>
    <mergeCell ref="A10:A11"/>
  </mergeCells>
  <conditionalFormatting sqref="I14:P14">
    <cfRule type="cellIs" dxfId="2" priority="2" operator="notEqual">
      <formula>0</formula>
    </cfRule>
  </conditionalFormatting>
  <conditionalFormatting sqref="I17:P17">
    <cfRule type="cellIs" dxfId="1" priority="1" operator="notEqual">
      <formula>0</formula>
    </cfRule>
  </conditionalFormatting>
  <hyperlinks>
    <hyperlink ref="J3" location="Índice!A1" display="Índice" xr:uid="{AC6F42F4-A389-4F85-B130-911833C68E05}"/>
  </hyperlinks>
  <pageMargins left="0.7" right="0.7" top="0.75" bottom="0.75" header="0.3" footer="0.3"/>
  <pageSetup orientation="portrait" horizontalDpi="4294967294" verticalDpi="4294967294"/>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1A98E-1029-4BD1-8B49-27B9EE144D62}">
  <sheetPr codeName="Hoja8"/>
  <dimension ref="A2:Q43"/>
  <sheetViews>
    <sheetView showGridLines="0" zoomScale="70" zoomScaleNormal="70" workbookViewId="0">
      <selection activeCell="C13" sqref="C13"/>
    </sheetView>
  </sheetViews>
  <sheetFormatPr baseColWidth="10" defaultRowHeight="15" x14ac:dyDescent="0.25"/>
  <cols>
    <col min="1" max="1" width="49.7109375" customWidth="1"/>
    <col min="2" max="3" width="13.85546875" customWidth="1"/>
    <col min="4" max="4" width="13.140625" customWidth="1"/>
    <col min="8" max="8" width="17.28515625" customWidth="1"/>
    <col min="9" max="9" width="14.42578125" customWidth="1"/>
    <col min="10" max="11" width="31.28515625" customWidth="1"/>
    <col min="12" max="12" width="14.7109375" customWidth="1"/>
    <col min="13" max="13" width="13.140625" customWidth="1"/>
    <col min="14" max="14" width="13.42578125" customWidth="1"/>
  </cols>
  <sheetData>
    <row r="2" spans="1:15" x14ac:dyDescent="0.25">
      <c r="E2" s="10" t="s">
        <v>0</v>
      </c>
    </row>
    <row r="5" spans="1:15" x14ac:dyDescent="0.25">
      <c r="A5" s="11" t="s">
        <v>1</v>
      </c>
    </row>
    <row r="6" spans="1:15" x14ac:dyDescent="0.25">
      <c r="A6" s="11" t="s">
        <v>2</v>
      </c>
    </row>
    <row r="7" spans="1:15" x14ac:dyDescent="0.25">
      <c r="A7" s="11" t="s">
        <v>3</v>
      </c>
    </row>
    <row r="8" spans="1:15" x14ac:dyDescent="0.25">
      <c r="A8" s="12">
        <v>2014</v>
      </c>
      <c r="B8" s="13"/>
      <c r="C8" s="13"/>
      <c r="D8" s="14"/>
      <c r="E8" s="14"/>
      <c r="F8" s="14"/>
      <c r="G8" s="14"/>
      <c r="H8" s="14"/>
      <c r="I8" s="14"/>
      <c r="J8" s="14"/>
      <c r="K8" s="14"/>
    </row>
    <row r="9" spans="1:15" ht="15" customHeight="1" x14ac:dyDescent="0.25">
      <c r="B9" s="347" t="s">
        <v>4</v>
      </c>
      <c r="C9" s="347"/>
      <c r="D9" s="347"/>
      <c r="E9" s="347"/>
      <c r="F9" s="347"/>
      <c r="G9" s="347"/>
      <c r="H9" s="347"/>
      <c r="I9" s="347"/>
      <c r="J9" s="347"/>
      <c r="K9" s="347"/>
      <c r="L9" s="15"/>
    </row>
    <row r="10" spans="1:15" ht="89.25" x14ac:dyDescent="0.25">
      <c r="A10" s="50" t="s">
        <v>5</v>
      </c>
      <c r="B10" s="16" t="s">
        <v>6</v>
      </c>
      <c r="C10" s="17" t="s">
        <v>7</v>
      </c>
      <c r="D10" s="18" t="s">
        <v>8</v>
      </c>
      <c r="E10" s="18" t="s">
        <v>9</v>
      </c>
      <c r="F10" s="18" t="s">
        <v>10</v>
      </c>
      <c r="G10" s="18" t="s">
        <v>11</v>
      </c>
      <c r="H10" s="18" t="s">
        <v>12</v>
      </c>
      <c r="I10" s="18" t="s">
        <v>13</v>
      </c>
      <c r="J10" s="18" t="s">
        <v>14</v>
      </c>
      <c r="K10" s="18" t="s">
        <v>15</v>
      </c>
      <c r="L10" s="19" t="s">
        <v>16</v>
      </c>
      <c r="M10" s="20" t="s">
        <v>17</v>
      </c>
      <c r="N10" s="21" t="s">
        <v>18</v>
      </c>
    </row>
    <row r="11" spans="1:15" x14ac:dyDescent="0.25">
      <c r="K11" s="22"/>
      <c r="O11" s="23"/>
    </row>
    <row r="12" spans="1:15" x14ac:dyDescent="0.25">
      <c r="A12" s="24" t="s">
        <v>19</v>
      </c>
      <c r="B12" s="5">
        <v>4375</v>
      </c>
      <c r="C12" s="25"/>
      <c r="D12" s="5">
        <v>4375</v>
      </c>
      <c r="E12" s="26"/>
      <c r="F12" s="26"/>
      <c r="G12" s="26"/>
      <c r="H12" s="26"/>
      <c r="I12" s="26"/>
      <c r="J12" s="26"/>
      <c r="K12" s="27"/>
      <c r="L12" s="5">
        <v>4375</v>
      </c>
      <c r="M12" s="26"/>
      <c r="N12" s="5">
        <v>4375</v>
      </c>
      <c r="O12" s="28"/>
    </row>
    <row r="13" spans="1:15" x14ac:dyDescent="0.25">
      <c r="A13" s="29" t="s">
        <v>20</v>
      </c>
      <c r="B13" s="7">
        <v>4488</v>
      </c>
      <c r="C13" s="7">
        <v>45159</v>
      </c>
      <c r="D13" s="7">
        <v>49647</v>
      </c>
      <c r="F13" s="7">
        <v>10</v>
      </c>
      <c r="K13" s="30">
        <v>635</v>
      </c>
      <c r="L13" s="7">
        <v>50292</v>
      </c>
      <c r="M13" s="7">
        <v>1</v>
      </c>
      <c r="N13" s="7">
        <v>50293</v>
      </c>
      <c r="O13" s="28"/>
    </row>
    <row r="14" spans="1:15" x14ac:dyDescent="0.25">
      <c r="A14" s="31" t="s">
        <v>21</v>
      </c>
      <c r="B14" s="32"/>
      <c r="C14" s="32"/>
      <c r="D14" s="26"/>
      <c r="E14" s="5">
        <v>50566</v>
      </c>
      <c r="F14" s="26"/>
      <c r="G14" s="26"/>
      <c r="H14" s="5">
        <v>6</v>
      </c>
      <c r="I14" s="26"/>
      <c r="J14" s="26"/>
      <c r="K14" s="27"/>
      <c r="L14" s="5">
        <v>50572</v>
      </c>
      <c r="M14" s="5">
        <v>386</v>
      </c>
      <c r="N14" s="5">
        <v>50958</v>
      </c>
      <c r="O14" s="28"/>
    </row>
    <row r="15" spans="1:15" x14ac:dyDescent="0.25">
      <c r="A15" s="29" t="s">
        <v>22</v>
      </c>
      <c r="B15" s="7"/>
      <c r="C15" s="33"/>
      <c r="F15" s="7">
        <v>1123</v>
      </c>
      <c r="H15" s="7">
        <v>1</v>
      </c>
      <c r="K15" s="34"/>
      <c r="L15" s="7">
        <v>1124</v>
      </c>
      <c r="M15" s="7"/>
      <c r="N15" s="7">
        <v>1124</v>
      </c>
      <c r="O15" s="28"/>
    </row>
    <row r="16" spans="1:15" x14ac:dyDescent="0.25">
      <c r="A16" s="31" t="s">
        <v>23</v>
      </c>
      <c r="B16" s="32"/>
      <c r="C16" s="32"/>
      <c r="D16" s="26"/>
      <c r="E16" s="26"/>
      <c r="F16" s="26"/>
      <c r="G16" s="5">
        <v>9246</v>
      </c>
      <c r="H16" s="26"/>
      <c r="I16" s="26"/>
      <c r="J16" s="26"/>
      <c r="K16" s="27"/>
      <c r="L16" s="5">
        <v>9246</v>
      </c>
      <c r="M16" s="5">
        <v>3</v>
      </c>
      <c r="N16" s="5">
        <v>9249</v>
      </c>
      <c r="O16" s="28"/>
    </row>
    <row r="17" spans="1:17" x14ac:dyDescent="0.25">
      <c r="A17" s="29" t="s">
        <v>24</v>
      </c>
      <c r="B17" s="7">
        <v>16</v>
      </c>
      <c r="C17" s="33"/>
      <c r="D17" s="7">
        <v>16</v>
      </c>
      <c r="F17" s="7">
        <v>45</v>
      </c>
      <c r="G17" s="7">
        <v>540</v>
      </c>
      <c r="H17" s="7">
        <v>8732</v>
      </c>
      <c r="K17" s="30">
        <v>1</v>
      </c>
      <c r="L17" s="7">
        <v>9334</v>
      </c>
      <c r="M17" s="7">
        <v>1189</v>
      </c>
      <c r="N17" s="7">
        <v>10523</v>
      </c>
      <c r="O17" s="28"/>
    </row>
    <row r="18" spans="1:17" x14ac:dyDescent="0.25">
      <c r="A18" s="31" t="s">
        <v>25</v>
      </c>
      <c r="B18" s="5">
        <v>70</v>
      </c>
      <c r="C18" s="32"/>
      <c r="D18" s="5">
        <v>70</v>
      </c>
      <c r="E18" s="26"/>
      <c r="F18" s="26"/>
      <c r="G18" s="5">
        <v>15</v>
      </c>
      <c r="H18" s="26"/>
      <c r="I18" s="5">
        <v>65077</v>
      </c>
      <c r="J18" s="5">
        <v>36</v>
      </c>
      <c r="K18" s="6">
        <v>33</v>
      </c>
      <c r="L18" s="5">
        <v>65231</v>
      </c>
      <c r="M18" s="5">
        <v>2930</v>
      </c>
      <c r="N18" s="5">
        <v>68161</v>
      </c>
      <c r="O18" s="28"/>
    </row>
    <row r="19" spans="1:17" ht="24" x14ac:dyDescent="0.25">
      <c r="A19" s="29" t="s">
        <v>26</v>
      </c>
      <c r="B19" s="7">
        <v>41</v>
      </c>
      <c r="C19" s="33"/>
      <c r="D19" s="7">
        <v>41</v>
      </c>
      <c r="J19" s="7">
        <v>20822</v>
      </c>
      <c r="K19" s="30">
        <v>97</v>
      </c>
      <c r="L19" s="7">
        <v>20960</v>
      </c>
      <c r="M19" s="7"/>
      <c r="N19" s="7">
        <v>20960</v>
      </c>
      <c r="O19" s="28"/>
    </row>
    <row r="20" spans="1:17" ht="24" x14ac:dyDescent="0.25">
      <c r="A20" s="31" t="s">
        <v>27</v>
      </c>
      <c r="B20" s="5"/>
      <c r="C20" s="32"/>
      <c r="D20" s="26"/>
      <c r="E20" s="26"/>
      <c r="F20" s="26"/>
      <c r="G20" s="26"/>
      <c r="H20" s="26"/>
      <c r="I20" s="26"/>
      <c r="J20" s="26"/>
      <c r="K20" s="6">
        <v>3504</v>
      </c>
      <c r="L20" s="5">
        <v>3504</v>
      </c>
      <c r="M20" s="5"/>
      <c r="N20" s="5">
        <v>3504</v>
      </c>
      <c r="O20" s="28"/>
      <c r="Q20" t="s">
        <v>28</v>
      </c>
    </row>
    <row r="21" spans="1:17" x14ac:dyDescent="0.25">
      <c r="A21" s="35" t="s">
        <v>29</v>
      </c>
      <c r="B21" s="7">
        <v>105</v>
      </c>
      <c r="D21" s="7">
        <v>105</v>
      </c>
      <c r="E21" s="7">
        <v>18</v>
      </c>
      <c r="F21" s="7"/>
      <c r="G21" s="7">
        <v>285</v>
      </c>
      <c r="H21" s="7">
        <v>17</v>
      </c>
      <c r="I21" s="7">
        <v>1</v>
      </c>
      <c r="J21" s="7">
        <v>977</v>
      </c>
      <c r="K21" s="30">
        <v>527</v>
      </c>
      <c r="L21" s="7">
        <v>1930</v>
      </c>
      <c r="M21" s="7">
        <v>1039658</v>
      </c>
      <c r="N21" s="7">
        <v>1041588</v>
      </c>
      <c r="O21" s="28"/>
    </row>
    <row r="22" spans="1:17" x14ac:dyDescent="0.25">
      <c r="A22" s="36" t="s">
        <v>30</v>
      </c>
      <c r="B22" s="37">
        <v>9095</v>
      </c>
      <c r="C22" s="37">
        <v>45159</v>
      </c>
      <c r="D22" s="37">
        <v>54254</v>
      </c>
      <c r="E22" s="37">
        <v>50584</v>
      </c>
      <c r="F22" s="37">
        <v>1178</v>
      </c>
      <c r="G22" s="37">
        <v>10086</v>
      </c>
      <c r="H22" s="37">
        <v>8756</v>
      </c>
      <c r="I22" s="37">
        <v>65078</v>
      </c>
      <c r="J22" s="37">
        <v>21835</v>
      </c>
      <c r="K22" s="38">
        <v>4797</v>
      </c>
      <c r="L22" s="37">
        <v>216568</v>
      </c>
      <c r="M22" s="37">
        <v>1044167</v>
      </c>
      <c r="N22" s="37">
        <v>1260735</v>
      </c>
      <c r="O22" s="49"/>
    </row>
    <row r="23" spans="1:17" x14ac:dyDescent="0.25">
      <c r="A23" s="39" t="s">
        <v>31</v>
      </c>
      <c r="D23" s="7">
        <v>28483</v>
      </c>
      <c r="E23" s="7">
        <v>28897</v>
      </c>
      <c r="F23" s="7">
        <v>963</v>
      </c>
      <c r="G23" s="7">
        <v>6682</v>
      </c>
      <c r="H23" s="7">
        <v>4593</v>
      </c>
      <c r="I23" s="7">
        <v>7448</v>
      </c>
      <c r="J23" s="7">
        <v>9252</v>
      </c>
      <c r="K23" s="30">
        <v>2821</v>
      </c>
      <c r="L23" s="7">
        <v>89139</v>
      </c>
      <c r="M23" s="7">
        <v>478278</v>
      </c>
      <c r="N23" s="7">
        <v>567417</v>
      </c>
      <c r="O23" s="49"/>
    </row>
    <row r="24" spans="1:17" x14ac:dyDescent="0.25">
      <c r="A24" s="40" t="s">
        <v>30</v>
      </c>
      <c r="B24" s="26"/>
      <c r="C24" s="26"/>
      <c r="D24" s="5">
        <v>54254</v>
      </c>
      <c r="E24" s="5">
        <v>50584</v>
      </c>
      <c r="F24" s="5">
        <v>1178</v>
      </c>
      <c r="G24" s="5">
        <v>10086</v>
      </c>
      <c r="H24" s="5">
        <v>8756</v>
      </c>
      <c r="I24" s="5">
        <v>65078</v>
      </c>
      <c r="J24" s="5">
        <v>21835</v>
      </c>
      <c r="K24" s="6">
        <v>4797</v>
      </c>
      <c r="L24" s="5">
        <v>216568</v>
      </c>
      <c r="M24" s="5">
        <v>1044167</v>
      </c>
      <c r="N24" s="5">
        <v>1260735</v>
      </c>
      <c r="O24" s="28"/>
    </row>
    <row r="25" spans="1:17" x14ac:dyDescent="0.25">
      <c r="A25" s="39" t="s">
        <v>32</v>
      </c>
      <c r="D25" s="7">
        <v>25771</v>
      </c>
      <c r="E25" s="7">
        <v>21687</v>
      </c>
      <c r="F25" s="7">
        <v>215</v>
      </c>
      <c r="G25" s="7">
        <v>3404</v>
      </c>
      <c r="H25" s="7">
        <v>4163</v>
      </c>
      <c r="I25" s="7">
        <v>57630</v>
      </c>
      <c r="J25" s="7">
        <v>12583</v>
      </c>
      <c r="K25" s="30">
        <v>1976</v>
      </c>
      <c r="L25" s="7">
        <v>127429</v>
      </c>
      <c r="M25" s="7">
        <v>565889</v>
      </c>
      <c r="N25" s="7">
        <v>693318</v>
      </c>
      <c r="O25" s="49"/>
      <c r="P25" s="7"/>
    </row>
    <row r="26" spans="1:17" x14ac:dyDescent="0.25">
      <c r="A26" s="40" t="s">
        <v>33</v>
      </c>
      <c r="B26" s="26"/>
      <c r="C26" s="26"/>
      <c r="D26" s="5">
        <v>11686</v>
      </c>
      <c r="E26" s="5">
        <v>3792</v>
      </c>
      <c r="F26" s="5">
        <v>75</v>
      </c>
      <c r="G26" s="5">
        <v>939</v>
      </c>
      <c r="H26" s="5">
        <v>2418</v>
      </c>
      <c r="I26" s="5">
        <v>2013</v>
      </c>
      <c r="J26" s="5">
        <v>3905</v>
      </c>
      <c r="K26" s="6">
        <v>1915</v>
      </c>
      <c r="L26" s="5">
        <v>26743</v>
      </c>
      <c r="M26" s="5">
        <v>223981</v>
      </c>
      <c r="N26" s="5">
        <v>250724</v>
      </c>
      <c r="O26" s="28"/>
    </row>
    <row r="27" spans="1:17" x14ac:dyDescent="0.25">
      <c r="A27" s="39" t="s">
        <v>34</v>
      </c>
      <c r="D27" s="7">
        <v>312</v>
      </c>
      <c r="E27" s="7">
        <v>556</v>
      </c>
      <c r="F27" s="7">
        <v>18</v>
      </c>
      <c r="G27" s="7">
        <v>50</v>
      </c>
      <c r="H27" s="7">
        <v>159</v>
      </c>
      <c r="I27" s="7">
        <v>211</v>
      </c>
      <c r="J27" s="7">
        <v>210</v>
      </c>
      <c r="K27" s="30">
        <v>50</v>
      </c>
      <c r="L27" s="7">
        <v>1566</v>
      </c>
      <c r="M27" s="7">
        <v>13230</v>
      </c>
      <c r="N27" s="7">
        <v>14796</v>
      </c>
      <c r="O27" s="28"/>
    </row>
    <row r="28" spans="1:17" x14ac:dyDescent="0.25">
      <c r="A28" s="41" t="s">
        <v>35</v>
      </c>
      <c r="B28" s="26"/>
      <c r="C28" s="26"/>
      <c r="D28" s="26"/>
      <c r="E28" s="26"/>
      <c r="F28" s="26"/>
      <c r="G28" s="26"/>
      <c r="H28" s="26"/>
      <c r="I28" s="26"/>
      <c r="J28" s="26"/>
      <c r="K28" s="27"/>
      <c r="L28" s="26"/>
      <c r="M28" s="26"/>
      <c r="N28" s="26"/>
      <c r="O28" s="28"/>
    </row>
    <row r="29" spans="1:17" x14ac:dyDescent="0.25">
      <c r="A29" s="42" t="s">
        <v>36</v>
      </c>
      <c r="K29" s="34"/>
      <c r="O29" s="28"/>
    </row>
    <row r="30" spans="1:17" x14ac:dyDescent="0.25">
      <c r="A30" s="43" t="s">
        <v>37</v>
      </c>
      <c r="B30" s="26"/>
      <c r="C30" s="26"/>
      <c r="D30" s="5">
        <v>312</v>
      </c>
      <c r="E30" s="5">
        <v>556</v>
      </c>
      <c r="F30" s="5">
        <v>18</v>
      </c>
      <c r="G30" s="5">
        <v>50</v>
      </c>
      <c r="H30" s="5">
        <v>159</v>
      </c>
      <c r="I30" s="5">
        <v>211</v>
      </c>
      <c r="J30" s="5">
        <v>210</v>
      </c>
      <c r="K30" s="6">
        <v>50</v>
      </c>
      <c r="L30" s="5">
        <v>1566</v>
      </c>
      <c r="M30" s="5">
        <v>13230</v>
      </c>
      <c r="N30" s="5">
        <v>14796</v>
      </c>
      <c r="O30" s="28"/>
    </row>
    <row r="31" spans="1:17" x14ac:dyDescent="0.25">
      <c r="A31" s="44" t="s">
        <v>38</v>
      </c>
      <c r="D31" s="7">
        <v>11331</v>
      </c>
      <c r="E31" s="7">
        <v>10910</v>
      </c>
      <c r="F31" s="7">
        <v>66</v>
      </c>
      <c r="G31" s="7"/>
      <c r="H31" s="7">
        <v>76</v>
      </c>
      <c r="I31" s="7">
        <v>18237</v>
      </c>
      <c r="J31" s="7">
        <v>4808</v>
      </c>
      <c r="K31" s="30"/>
      <c r="L31" s="7">
        <v>45428</v>
      </c>
      <c r="M31" s="7">
        <v>120052</v>
      </c>
      <c r="N31" s="7">
        <v>165480</v>
      </c>
      <c r="O31" s="28"/>
    </row>
    <row r="32" spans="1:17" x14ac:dyDescent="0.25">
      <c r="A32" s="45" t="s">
        <v>39</v>
      </c>
      <c r="B32" s="46"/>
      <c r="C32" s="46"/>
      <c r="D32" s="8">
        <v>2442</v>
      </c>
      <c r="E32" s="8">
        <v>6429</v>
      </c>
      <c r="F32" s="8">
        <v>56</v>
      </c>
      <c r="G32" s="8">
        <v>2415</v>
      </c>
      <c r="H32" s="8">
        <v>1510</v>
      </c>
      <c r="I32" s="8">
        <v>37169</v>
      </c>
      <c r="J32" s="8">
        <v>3660</v>
      </c>
      <c r="K32" s="9">
        <v>11</v>
      </c>
      <c r="L32" s="8">
        <v>53692</v>
      </c>
      <c r="M32" s="8">
        <v>208626</v>
      </c>
      <c r="N32" s="8">
        <v>262318</v>
      </c>
      <c r="O32" s="28"/>
    </row>
    <row r="33" spans="1:4" x14ac:dyDescent="0.25">
      <c r="A33" s="47" t="s">
        <v>40</v>
      </c>
    </row>
    <row r="34" spans="1:4" x14ac:dyDescent="0.25">
      <c r="A34" s="4" t="s">
        <v>41</v>
      </c>
    </row>
    <row r="35" spans="1:4" x14ac:dyDescent="0.25">
      <c r="A35" s="4" t="s">
        <v>42</v>
      </c>
    </row>
    <row r="36" spans="1:4" x14ac:dyDescent="0.25">
      <c r="A36" s="4" t="s">
        <v>43</v>
      </c>
    </row>
    <row r="37" spans="1:4" x14ac:dyDescent="0.25">
      <c r="A37" s="4" t="s">
        <v>44</v>
      </c>
    </row>
    <row r="38" spans="1:4" x14ac:dyDescent="0.25">
      <c r="A38" s="48" t="s">
        <v>45</v>
      </c>
    </row>
    <row r="41" spans="1:4" x14ac:dyDescent="0.25">
      <c r="D41" s="7"/>
    </row>
    <row r="42" spans="1:4" x14ac:dyDescent="0.25">
      <c r="D42" s="3"/>
    </row>
    <row r="43" spans="1:4" x14ac:dyDescent="0.25">
      <c r="D43" s="3"/>
    </row>
  </sheetData>
  <mergeCells count="1">
    <mergeCell ref="B9:K9"/>
  </mergeCells>
  <hyperlinks>
    <hyperlink ref="E2" location="'Menú Inicio'!A1" display="Menú inicio" xr:uid="{E560C57A-2D4C-4A1C-BD08-0C175845F802}"/>
  </hyperlinks>
  <pageMargins left="0.70866141732283472" right="0.70866141732283472" top="0.74803149606299213" bottom="0.74803149606299213" header="0.31496062992125984" footer="0.31496062992125984"/>
  <pageSetup scale="50" orientation="landscape"/>
  <colBreaks count="1" manualBreakCount="1">
    <brk id="16" max="1048575" man="1"/>
  </colBreaks>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FABE-3326-4EF6-812C-210E1A674583}">
  <sheetPr codeName="Hoja9">
    <tabColor rgb="FFFF0000"/>
  </sheetPr>
  <dimension ref="B1:G902"/>
  <sheetViews>
    <sheetView topLeftCell="A814" workbookViewId="0">
      <selection activeCell="E13" sqref="E13"/>
    </sheetView>
  </sheetViews>
  <sheetFormatPr baseColWidth="10" defaultRowHeight="15" x14ac:dyDescent="0.25"/>
  <cols>
    <col min="2" max="2" width="33.42578125" customWidth="1"/>
    <col min="3" max="3" width="13.140625" customWidth="1"/>
    <col min="4" max="4" width="14.28515625" customWidth="1"/>
    <col min="5" max="5" width="25" customWidth="1"/>
    <col min="6" max="6" width="16.85546875" customWidth="1"/>
    <col min="7" max="7" width="11.42578125" customWidth="1"/>
  </cols>
  <sheetData>
    <row r="1" spans="2:7" x14ac:dyDescent="0.25">
      <c r="B1" s="349" t="s">
        <v>46</v>
      </c>
      <c r="C1" s="349"/>
      <c r="D1" s="349"/>
      <c r="E1" s="349"/>
    </row>
    <row r="2" spans="2:7" ht="15.75" thickBot="1" x14ac:dyDescent="0.3">
      <c r="B2" s="350" t="s">
        <v>47</v>
      </c>
      <c r="C2" s="350"/>
      <c r="D2" s="350"/>
      <c r="E2" s="350"/>
    </row>
    <row r="3" spans="2:7" ht="15.75" thickTop="1" x14ac:dyDescent="0.25">
      <c r="B3" s="60" t="s">
        <v>48</v>
      </c>
    </row>
    <row r="4" spans="2:7" x14ac:dyDescent="0.25">
      <c r="B4" s="61" t="s">
        <v>49</v>
      </c>
    </row>
    <row r="5" spans="2:7" x14ac:dyDescent="0.25">
      <c r="B5" s="61" t="s">
        <v>48</v>
      </c>
    </row>
    <row r="6" spans="2:7" ht="31.5" x14ac:dyDescent="0.25">
      <c r="B6" s="61" t="s">
        <v>50</v>
      </c>
    </row>
    <row r="7" spans="2:7" x14ac:dyDescent="0.25">
      <c r="B7" s="60" t="s">
        <v>48</v>
      </c>
    </row>
    <row r="8" spans="2:7" x14ac:dyDescent="0.25">
      <c r="B8" s="62" t="s">
        <v>51</v>
      </c>
      <c r="C8" s="62" t="s">
        <v>52</v>
      </c>
      <c r="D8" s="54" t="s">
        <v>53</v>
      </c>
      <c r="E8" s="59" t="s">
        <v>54</v>
      </c>
      <c r="F8" s="59" t="s">
        <v>55</v>
      </c>
      <c r="G8" s="59" t="s">
        <v>56</v>
      </c>
    </row>
    <row r="9" spans="2:7" x14ac:dyDescent="0.25">
      <c r="B9" s="53">
        <v>195001</v>
      </c>
      <c r="C9" s="55">
        <v>1.96</v>
      </c>
      <c r="D9" s="63">
        <v>1.96</v>
      </c>
    </row>
    <row r="10" spans="2:7" x14ac:dyDescent="0.25">
      <c r="B10" s="51">
        <v>195002</v>
      </c>
      <c r="C10" s="52">
        <v>1.96</v>
      </c>
      <c r="D10" s="57">
        <v>1.96</v>
      </c>
    </row>
    <row r="11" spans="2:7" x14ac:dyDescent="0.25">
      <c r="B11" s="53">
        <v>195003</v>
      </c>
      <c r="C11" s="55">
        <v>1.96</v>
      </c>
      <c r="D11" s="63">
        <v>1.96</v>
      </c>
    </row>
    <row r="12" spans="2:7" x14ac:dyDescent="0.25">
      <c r="B12" s="51">
        <v>195004</v>
      </c>
      <c r="C12" s="52">
        <v>1.96</v>
      </c>
      <c r="D12" s="57">
        <v>1.96</v>
      </c>
    </row>
    <row r="13" spans="2:7" x14ac:dyDescent="0.25">
      <c r="B13" s="53">
        <v>195005</v>
      </c>
      <c r="C13" s="55">
        <v>1.96</v>
      </c>
      <c r="D13" s="63">
        <v>1.96</v>
      </c>
    </row>
    <row r="14" spans="2:7" x14ac:dyDescent="0.25">
      <c r="B14" s="51">
        <v>195006</v>
      </c>
      <c r="C14" s="52">
        <v>1.96</v>
      </c>
      <c r="D14" s="57">
        <v>1.96</v>
      </c>
    </row>
    <row r="15" spans="2:7" x14ac:dyDescent="0.25">
      <c r="B15" s="53">
        <v>195007</v>
      </c>
      <c r="C15" s="55">
        <v>1.96</v>
      </c>
      <c r="D15" s="63">
        <v>1.96</v>
      </c>
    </row>
    <row r="16" spans="2:7" x14ac:dyDescent="0.25">
      <c r="B16" s="51">
        <v>195008</v>
      </c>
      <c r="C16" s="52">
        <v>1.96</v>
      </c>
      <c r="D16" s="57">
        <v>1.96</v>
      </c>
    </row>
    <row r="17" spans="2:4" x14ac:dyDescent="0.25">
      <c r="B17" s="53">
        <v>195009</v>
      </c>
      <c r="C17" s="55">
        <v>1.96</v>
      </c>
      <c r="D17" s="63">
        <v>1.96</v>
      </c>
    </row>
    <row r="18" spans="2:4" x14ac:dyDescent="0.25">
      <c r="B18" s="51">
        <v>195010</v>
      </c>
      <c r="C18" s="52">
        <v>1.96</v>
      </c>
      <c r="D18" s="57">
        <v>1.96</v>
      </c>
    </row>
    <row r="19" spans="2:4" x14ac:dyDescent="0.25">
      <c r="B19" s="53">
        <v>195011</v>
      </c>
      <c r="C19" s="55">
        <v>1.96</v>
      </c>
      <c r="D19" s="63">
        <v>1.96</v>
      </c>
    </row>
    <row r="20" spans="2:4" x14ac:dyDescent="0.25">
      <c r="B20" s="51">
        <v>195012</v>
      </c>
      <c r="C20" s="52">
        <v>1.96</v>
      </c>
      <c r="D20" s="57">
        <v>1.96</v>
      </c>
    </row>
    <row r="21" spans="2:4" x14ac:dyDescent="0.25">
      <c r="B21" s="53">
        <v>195101</v>
      </c>
      <c r="C21" s="55">
        <v>1.96</v>
      </c>
      <c r="D21" s="63">
        <v>1.96</v>
      </c>
    </row>
    <row r="22" spans="2:4" x14ac:dyDescent="0.25">
      <c r="B22" s="51">
        <v>195102</v>
      </c>
      <c r="C22" s="52">
        <v>1.96</v>
      </c>
      <c r="D22" s="57">
        <v>1.96</v>
      </c>
    </row>
    <row r="23" spans="2:4" x14ac:dyDescent="0.25">
      <c r="B23" s="53">
        <v>195103</v>
      </c>
      <c r="C23" s="55">
        <v>2.15</v>
      </c>
      <c r="D23" s="63">
        <v>2.15</v>
      </c>
    </row>
    <row r="24" spans="2:4" x14ac:dyDescent="0.25">
      <c r="B24" s="51">
        <v>195104</v>
      </c>
      <c r="C24" s="52">
        <v>2.5099999999999998</v>
      </c>
      <c r="D24" s="57">
        <v>2.5099999999999998</v>
      </c>
    </row>
    <row r="25" spans="2:4" x14ac:dyDescent="0.25">
      <c r="B25" s="53">
        <v>195105</v>
      </c>
      <c r="C25" s="55">
        <v>2.5099999999999998</v>
      </c>
      <c r="D25" s="63">
        <v>2.5099999999999998</v>
      </c>
    </row>
    <row r="26" spans="2:4" x14ac:dyDescent="0.25">
      <c r="B26" s="51">
        <v>195106</v>
      </c>
      <c r="C26" s="52">
        <v>2.5099999999999998</v>
      </c>
      <c r="D26" s="57">
        <v>2.5099999999999998</v>
      </c>
    </row>
    <row r="27" spans="2:4" x14ac:dyDescent="0.25">
      <c r="B27" s="53">
        <v>195107</v>
      </c>
      <c r="C27" s="55">
        <v>2.5099999999999998</v>
      </c>
      <c r="D27" s="63">
        <v>2.5099999999999998</v>
      </c>
    </row>
    <row r="28" spans="2:4" x14ac:dyDescent="0.25">
      <c r="B28" s="51">
        <v>195108</v>
      </c>
      <c r="C28" s="52">
        <v>2.5099999999999998</v>
      </c>
      <c r="D28" s="57">
        <v>2.5099999999999998</v>
      </c>
    </row>
    <row r="29" spans="2:4" x14ac:dyDescent="0.25">
      <c r="B29" s="53">
        <v>195109</v>
      </c>
      <c r="C29" s="55">
        <v>2.5099999999999998</v>
      </c>
      <c r="D29" s="63">
        <v>2.5099999999999998</v>
      </c>
    </row>
    <row r="30" spans="2:4" x14ac:dyDescent="0.25">
      <c r="B30" s="51">
        <v>195110</v>
      </c>
      <c r="C30" s="52">
        <v>2.5099999999999998</v>
      </c>
      <c r="D30" s="57">
        <v>2.5099999999999998</v>
      </c>
    </row>
    <row r="31" spans="2:4" x14ac:dyDescent="0.25">
      <c r="B31" s="53">
        <v>195111</v>
      </c>
      <c r="C31" s="55">
        <v>2.5099999999999998</v>
      </c>
      <c r="D31" s="63">
        <v>2.5099999999999998</v>
      </c>
    </row>
    <row r="32" spans="2:4" x14ac:dyDescent="0.25">
      <c r="B32" s="51">
        <v>195112</v>
      </c>
      <c r="C32" s="52">
        <v>2.5099999999999998</v>
      </c>
      <c r="D32" s="57">
        <v>2.5099999999999998</v>
      </c>
    </row>
    <row r="33" spans="2:4" x14ac:dyDescent="0.25">
      <c r="B33" s="53">
        <v>195201</v>
      </c>
      <c r="C33" s="55">
        <v>2.5099999999999998</v>
      </c>
      <c r="D33" s="63">
        <v>2.5099999999999998</v>
      </c>
    </row>
    <row r="34" spans="2:4" x14ac:dyDescent="0.25">
      <c r="B34" s="51">
        <v>195202</v>
      </c>
      <c r="C34" s="52">
        <v>2.5099999999999998</v>
      </c>
      <c r="D34" s="57">
        <v>2.5099999999999998</v>
      </c>
    </row>
    <row r="35" spans="2:4" x14ac:dyDescent="0.25">
      <c r="B35" s="53">
        <v>195203</v>
      </c>
      <c r="C35" s="55">
        <v>2.5099999999999998</v>
      </c>
      <c r="D35" s="63">
        <v>2.5099999999999998</v>
      </c>
    </row>
    <row r="36" spans="2:4" x14ac:dyDescent="0.25">
      <c r="B36" s="51">
        <v>195204</v>
      </c>
      <c r="C36" s="52">
        <v>2.5099999999999998</v>
      </c>
      <c r="D36" s="57">
        <v>2.5099999999999998</v>
      </c>
    </row>
    <row r="37" spans="2:4" x14ac:dyDescent="0.25">
      <c r="B37" s="53">
        <v>195205</v>
      </c>
      <c r="C37" s="55">
        <v>2.5099999999999998</v>
      </c>
      <c r="D37" s="63">
        <v>2.5099999999999998</v>
      </c>
    </row>
    <row r="38" spans="2:4" x14ac:dyDescent="0.25">
      <c r="B38" s="51">
        <v>195206</v>
      </c>
      <c r="C38" s="52">
        <v>2.5099999999999998</v>
      </c>
      <c r="D38" s="57">
        <v>2.5099999999999998</v>
      </c>
    </row>
    <row r="39" spans="2:4" x14ac:dyDescent="0.25">
      <c r="B39" s="53">
        <v>195207</v>
      </c>
      <c r="C39" s="55">
        <v>2.5099999999999998</v>
      </c>
      <c r="D39" s="63">
        <v>2.5099999999999998</v>
      </c>
    </row>
    <row r="40" spans="2:4" x14ac:dyDescent="0.25">
      <c r="B40" s="51">
        <v>195208</v>
      </c>
      <c r="C40" s="52">
        <v>2.5099999999999998</v>
      </c>
      <c r="D40" s="57">
        <v>2.5099999999999998</v>
      </c>
    </row>
    <row r="41" spans="2:4" x14ac:dyDescent="0.25">
      <c r="B41" s="53">
        <v>195209</v>
      </c>
      <c r="C41" s="55">
        <v>2.5099999999999998</v>
      </c>
      <c r="D41" s="63">
        <v>2.5099999999999998</v>
      </c>
    </row>
    <row r="42" spans="2:4" x14ac:dyDescent="0.25">
      <c r="B42" s="51">
        <v>195210</v>
      </c>
      <c r="C42" s="52">
        <v>2.5099999999999998</v>
      </c>
      <c r="D42" s="57">
        <v>2.5099999999999998</v>
      </c>
    </row>
    <row r="43" spans="2:4" x14ac:dyDescent="0.25">
      <c r="B43" s="53">
        <v>195211</v>
      </c>
      <c r="C43" s="55">
        <v>2.5099999999999998</v>
      </c>
      <c r="D43" s="63">
        <v>2.5099999999999998</v>
      </c>
    </row>
    <row r="44" spans="2:4" x14ac:dyDescent="0.25">
      <c r="B44" s="51">
        <v>195212</v>
      </c>
      <c r="C44" s="52">
        <v>2.5099999999999998</v>
      </c>
      <c r="D44" s="57">
        <v>2.5099999999999998</v>
      </c>
    </row>
    <row r="45" spans="2:4" x14ac:dyDescent="0.25">
      <c r="B45" s="53">
        <v>195301</v>
      </c>
      <c r="C45" s="55">
        <v>2.5099999999999998</v>
      </c>
      <c r="D45" s="63">
        <v>2.5099999999999998</v>
      </c>
    </row>
    <row r="46" spans="2:4" x14ac:dyDescent="0.25">
      <c r="B46" s="51">
        <v>195302</v>
      </c>
      <c r="C46" s="52">
        <v>2.5099999999999998</v>
      </c>
      <c r="D46" s="57">
        <v>2.5099999999999998</v>
      </c>
    </row>
    <row r="47" spans="2:4" x14ac:dyDescent="0.25">
      <c r="B47" s="53">
        <v>195303</v>
      </c>
      <c r="C47" s="55">
        <v>2.5099999999999998</v>
      </c>
      <c r="D47" s="63">
        <v>2.5099999999999998</v>
      </c>
    </row>
    <row r="48" spans="2:4" x14ac:dyDescent="0.25">
      <c r="B48" s="51">
        <v>195304</v>
      </c>
      <c r="C48" s="52">
        <v>2.5099999999999998</v>
      </c>
      <c r="D48" s="57">
        <v>2.5099999999999998</v>
      </c>
    </row>
    <row r="49" spans="2:4" x14ac:dyDescent="0.25">
      <c r="B49" s="53">
        <v>195305</v>
      </c>
      <c r="C49" s="55">
        <v>2.5099999999999998</v>
      </c>
      <c r="D49" s="63">
        <v>2.5099999999999998</v>
      </c>
    </row>
    <row r="50" spans="2:4" x14ac:dyDescent="0.25">
      <c r="B50" s="51">
        <v>195306</v>
      </c>
      <c r="C50" s="52">
        <v>2.5099999999999998</v>
      </c>
      <c r="D50" s="57">
        <v>2.5099999999999998</v>
      </c>
    </row>
    <row r="51" spans="2:4" x14ac:dyDescent="0.25">
      <c r="B51" s="53">
        <v>195307</v>
      </c>
      <c r="C51" s="55">
        <v>2.5099999999999998</v>
      </c>
      <c r="D51" s="63">
        <v>2.5099999999999998</v>
      </c>
    </row>
    <row r="52" spans="2:4" x14ac:dyDescent="0.25">
      <c r="B52" s="51">
        <v>195308</v>
      </c>
      <c r="C52" s="52">
        <v>2.5099999999999998</v>
      </c>
      <c r="D52" s="57">
        <v>2.5099999999999998</v>
      </c>
    </row>
    <row r="53" spans="2:4" x14ac:dyDescent="0.25">
      <c r="B53" s="53">
        <v>195309</v>
      </c>
      <c r="C53" s="55">
        <v>2.5099999999999998</v>
      </c>
      <c r="D53" s="63">
        <v>2.5099999999999998</v>
      </c>
    </row>
    <row r="54" spans="2:4" x14ac:dyDescent="0.25">
      <c r="B54" s="51">
        <v>195310</v>
      </c>
      <c r="C54" s="52">
        <v>2.5099999999999998</v>
      </c>
      <c r="D54" s="57">
        <v>2.5099999999999998</v>
      </c>
    </row>
    <row r="55" spans="2:4" x14ac:dyDescent="0.25">
      <c r="B55" s="53">
        <v>195311</v>
      </c>
      <c r="C55" s="55">
        <v>2.5099999999999998</v>
      </c>
      <c r="D55" s="63">
        <v>2.5099999999999998</v>
      </c>
    </row>
    <row r="56" spans="2:4" x14ac:dyDescent="0.25">
      <c r="B56" s="51">
        <v>195312</v>
      </c>
      <c r="C56" s="52">
        <v>2.5099999999999998</v>
      </c>
      <c r="D56" s="57">
        <v>2.5099999999999998</v>
      </c>
    </row>
    <row r="57" spans="2:4" x14ac:dyDescent="0.25">
      <c r="B57" s="53">
        <v>195401</v>
      </c>
      <c r="C57" s="55">
        <v>2.5099999999999998</v>
      </c>
      <c r="D57" s="63">
        <v>2.5099999999999998</v>
      </c>
    </row>
    <row r="58" spans="2:4" x14ac:dyDescent="0.25">
      <c r="B58" s="51">
        <v>195402</v>
      </c>
      <c r="C58" s="52">
        <v>2.5099999999999998</v>
      </c>
      <c r="D58" s="57">
        <v>2.5099999999999998</v>
      </c>
    </row>
    <row r="59" spans="2:4" x14ac:dyDescent="0.25">
      <c r="B59" s="53">
        <v>195403</v>
      </c>
      <c r="C59" s="55">
        <v>2.5099999999999998</v>
      </c>
      <c r="D59" s="63">
        <v>2.5099999999999998</v>
      </c>
    </row>
    <row r="60" spans="2:4" x14ac:dyDescent="0.25">
      <c r="B60" s="51">
        <v>195404</v>
      </c>
      <c r="C60" s="52">
        <v>2.5099999999999998</v>
      </c>
      <c r="D60" s="57">
        <v>2.5099999999999998</v>
      </c>
    </row>
    <row r="61" spans="2:4" x14ac:dyDescent="0.25">
      <c r="B61" s="53">
        <v>195405</v>
      </c>
      <c r="C61" s="55">
        <v>2.5099999999999998</v>
      </c>
      <c r="D61" s="63">
        <v>2.5099999999999998</v>
      </c>
    </row>
    <row r="62" spans="2:4" x14ac:dyDescent="0.25">
      <c r="B62" s="51">
        <v>195406</v>
      </c>
      <c r="C62" s="52">
        <v>2.5099999999999998</v>
      </c>
      <c r="D62" s="57">
        <v>2.5099999999999998</v>
      </c>
    </row>
    <row r="63" spans="2:4" x14ac:dyDescent="0.25">
      <c r="B63" s="53">
        <v>195407</v>
      </c>
      <c r="C63" s="55">
        <v>2.5099999999999998</v>
      </c>
      <c r="D63" s="63">
        <v>2.5099999999999998</v>
      </c>
    </row>
    <row r="64" spans="2:4" x14ac:dyDescent="0.25">
      <c r="B64" s="51">
        <v>195408</v>
      </c>
      <c r="C64" s="52">
        <v>2.5099999999999998</v>
      </c>
      <c r="D64" s="57">
        <v>2.5099999999999998</v>
      </c>
    </row>
    <row r="65" spans="2:4" x14ac:dyDescent="0.25">
      <c r="B65" s="53">
        <v>195409</v>
      </c>
      <c r="C65" s="55">
        <v>2.5099999999999998</v>
      </c>
      <c r="D65" s="63">
        <v>2.5099999999999998</v>
      </c>
    </row>
    <row r="66" spans="2:4" x14ac:dyDescent="0.25">
      <c r="B66" s="51">
        <v>195410</v>
      </c>
      <c r="C66" s="52">
        <v>2.5099999999999998</v>
      </c>
      <c r="D66" s="57">
        <v>2.5099999999999998</v>
      </c>
    </row>
    <row r="67" spans="2:4" x14ac:dyDescent="0.25">
      <c r="B67" s="53">
        <v>195411</v>
      </c>
      <c r="C67" s="55">
        <v>2.5099999999999998</v>
      </c>
      <c r="D67" s="63">
        <v>2.5099999999999998</v>
      </c>
    </row>
    <row r="68" spans="2:4" x14ac:dyDescent="0.25">
      <c r="B68" s="51">
        <v>195412</v>
      </c>
      <c r="C68" s="52">
        <v>2.5099999999999998</v>
      </c>
      <c r="D68" s="57">
        <v>2.5099999999999998</v>
      </c>
    </row>
    <row r="69" spans="2:4" x14ac:dyDescent="0.25">
      <c r="B69" s="53">
        <v>195501</v>
      </c>
      <c r="C69" s="55">
        <v>2.5099999999999998</v>
      </c>
      <c r="D69" s="63">
        <v>2.5099999999999998</v>
      </c>
    </row>
    <row r="70" spans="2:4" x14ac:dyDescent="0.25">
      <c r="B70" s="51">
        <v>195502</v>
      </c>
      <c r="C70" s="52">
        <v>2.5099999999999998</v>
      </c>
      <c r="D70" s="57">
        <v>2.5099999999999998</v>
      </c>
    </row>
    <row r="71" spans="2:4" x14ac:dyDescent="0.25">
      <c r="B71" s="53">
        <v>195503</v>
      </c>
      <c r="C71" s="55">
        <v>2.5099999999999998</v>
      </c>
      <c r="D71" s="63">
        <v>2.5099999999999998</v>
      </c>
    </row>
    <row r="72" spans="2:4" x14ac:dyDescent="0.25">
      <c r="B72" s="51">
        <v>195504</v>
      </c>
      <c r="C72" s="52">
        <v>2.5099999999999998</v>
      </c>
      <c r="D72" s="57">
        <v>2.5099999999999998</v>
      </c>
    </row>
    <row r="73" spans="2:4" x14ac:dyDescent="0.25">
      <c r="B73" s="53">
        <v>195505</v>
      </c>
      <c r="C73" s="55">
        <v>2.5099999999999998</v>
      </c>
      <c r="D73" s="63">
        <v>2.5099999999999998</v>
      </c>
    </row>
    <row r="74" spans="2:4" x14ac:dyDescent="0.25">
      <c r="B74" s="51">
        <v>195506</v>
      </c>
      <c r="C74" s="52">
        <v>2.5099999999999998</v>
      </c>
      <c r="D74" s="57">
        <v>2.5099999999999998</v>
      </c>
    </row>
    <row r="75" spans="2:4" x14ac:dyDescent="0.25">
      <c r="B75" s="53">
        <v>195507</v>
      </c>
      <c r="C75" s="55">
        <v>2.5099999999999998</v>
      </c>
      <c r="D75" s="63">
        <v>2.5099999999999998</v>
      </c>
    </row>
    <row r="76" spans="2:4" x14ac:dyDescent="0.25">
      <c r="B76" s="51">
        <v>195508</v>
      </c>
      <c r="C76" s="52">
        <v>2.5099999999999998</v>
      </c>
      <c r="D76" s="57">
        <v>2.5099999999999998</v>
      </c>
    </row>
    <row r="77" spans="2:4" x14ac:dyDescent="0.25">
      <c r="B77" s="53">
        <v>195509</v>
      </c>
      <c r="C77" s="55">
        <v>2.5099999999999998</v>
      </c>
      <c r="D77" s="63">
        <v>2.5099999999999998</v>
      </c>
    </row>
    <row r="78" spans="2:4" x14ac:dyDescent="0.25">
      <c r="B78" s="51">
        <v>195510</v>
      </c>
      <c r="C78" s="52">
        <v>2.5099999999999998</v>
      </c>
      <c r="D78" s="57">
        <v>2.5099999999999998</v>
      </c>
    </row>
    <row r="79" spans="2:4" x14ac:dyDescent="0.25">
      <c r="B79" s="53">
        <v>195511</v>
      </c>
      <c r="C79" s="55">
        <v>2.5099999999999998</v>
      </c>
      <c r="D79" s="63">
        <v>2.5099999999999998</v>
      </c>
    </row>
    <row r="80" spans="2:4" x14ac:dyDescent="0.25">
      <c r="B80" s="51">
        <v>195512</v>
      </c>
      <c r="C80" s="52">
        <v>2.5099999999999998</v>
      </c>
      <c r="D80" s="57">
        <v>2.5099999999999998</v>
      </c>
    </row>
    <row r="81" spans="2:4" x14ac:dyDescent="0.25">
      <c r="B81" s="53">
        <v>195601</v>
      </c>
      <c r="C81" s="55">
        <v>2.5099999999999998</v>
      </c>
      <c r="D81" s="63">
        <v>2.5099999999999998</v>
      </c>
    </row>
    <row r="82" spans="2:4" x14ac:dyDescent="0.25">
      <c r="B82" s="51">
        <v>195602</v>
      </c>
      <c r="C82" s="52">
        <v>2.5099999999999998</v>
      </c>
      <c r="D82" s="57">
        <v>2.5099999999999998</v>
      </c>
    </row>
    <row r="83" spans="2:4" x14ac:dyDescent="0.25">
      <c r="B83" s="53">
        <v>195603</v>
      </c>
      <c r="C83" s="55">
        <v>2.5099999999999998</v>
      </c>
      <c r="D83" s="63">
        <v>2.5099999999999998</v>
      </c>
    </row>
    <row r="84" spans="2:4" x14ac:dyDescent="0.25">
      <c r="B84" s="51">
        <v>195604</v>
      </c>
      <c r="C84" s="52">
        <v>2.5099999999999998</v>
      </c>
      <c r="D84" s="57">
        <v>2.5099999999999998</v>
      </c>
    </row>
    <row r="85" spans="2:4" x14ac:dyDescent="0.25">
      <c r="B85" s="53">
        <v>195605</v>
      </c>
      <c r="C85" s="55">
        <v>2.5099999999999998</v>
      </c>
      <c r="D85" s="63">
        <v>2.5099999999999998</v>
      </c>
    </row>
    <row r="86" spans="2:4" x14ac:dyDescent="0.25">
      <c r="B86" s="51">
        <v>195606</v>
      </c>
      <c r="C86" s="52">
        <v>2.5099999999999998</v>
      </c>
      <c r="D86" s="57">
        <v>2.5099999999999998</v>
      </c>
    </row>
    <row r="87" spans="2:4" x14ac:dyDescent="0.25">
      <c r="B87" s="53">
        <v>195607</v>
      </c>
      <c r="C87" s="55">
        <v>2.5099999999999998</v>
      </c>
      <c r="D87" s="63">
        <v>2.5099999999999998</v>
      </c>
    </row>
    <row r="88" spans="2:4" x14ac:dyDescent="0.25">
      <c r="B88" s="51">
        <v>195608</v>
      </c>
      <c r="C88" s="52">
        <v>2.5099999999999998</v>
      </c>
      <c r="D88" s="57">
        <v>2.5099999999999998</v>
      </c>
    </row>
    <row r="89" spans="2:4" x14ac:dyDescent="0.25">
      <c r="B89" s="53">
        <v>195609</v>
      </c>
      <c r="C89" s="55">
        <v>2.5099999999999998</v>
      </c>
      <c r="D89" s="63">
        <v>2.5099999999999998</v>
      </c>
    </row>
    <row r="90" spans="2:4" x14ac:dyDescent="0.25">
      <c r="B90" s="51">
        <v>195610</v>
      </c>
      <c r="C90" s="52">
        <v>2.5099999999999998</v>
      </c>
      <c r="D90" s="57">
        <v>2.5099999999999998</v>
      </c>
    </row>
    <row r="91" spans="2:4" x14ac:dyDescent="0.25">
      <c r="B91" s="53">
        <v>195611</v>
      </c>
      <c r="C91" s="55">
        <v>2.5099999999999998</v>
      </c>
      <c r="D91" s="63">
        <v>2.5099999999999998</v>
      </c>
    </row>
    <row r="92" spans="2:4" x14ac:dyDescent="0.25">
      <c r="B92" s="51">
        <v>195612</v>
      </c>
      <c r="C92" s="52">
        <v>2.5099999999999998</v>
      </c>
      <c r="D92" s="57">
        <v>2.5099999999999998</v>
      </c>
    </row>
    <row r="93" spans="2:4" x14ac:dyDescent="0.25">
      <c r="B93" s="53">
        <v>195701</v>
      </c>
      <c r="C93" s="55">
        <v>2.5099999999999998</v>
      </c>
      <c r="D93" s="63">
        <v>2.5099999999999998</v>
      </c>
    </row>
    <row r="94" spans="2:4" x14ac:dyDescent="0.25">
      <c r="B94" s="51">
        <v>195702</v>
      </c>
      <c r="C94" s="52">
        <v>2.5099999999999998</v>
      </c>
      <c r="D94" s="57">
        <v>2.5099999999999998</v>
      </c>
    </row>
    <row r="95" spans="2:4" x14ac:dyDescent="0.25">
      <c r="B95" s="53">
        <v>195703</v>
      </c>
      <c r="C95" s="55">
        <v>2.5099999999999998</v>
      </c>
      <c r="D95" s="63">
        <v>2.5099999999999998</v>
      </c>
    </row>
    <row r="96" spans="2:4" x14ac:dyDescent="0.25">
      <c r="B96" s="51">
        <v>195704</v>
      </c>
      <c r="C96" s="52">
        <v>2.5099999999999998</v>
      </c>
      <c r="D96" s="57">
        <v>2.5099999999999998</v>
      </c>
    </row>
    <row r="97" spans="2:4" x14ac:dyDescent="0.25">
      <c r="B97" s="53">
        <v>195705</v>
      </c>
      <c r="C97" s="55">
        <v>2.5099999999999998</v>
      </c>
      <c r="D97" s="63">
        <v>2.5099999999999998</v>
      </c>
    </row>
    <row r="98" spans="2:4" x14ac:dyDescent="0.25">
      <c r="B98" s="51">
        <v>195706</v>
      </c>
      <c r="C98" s="52">
        <v>2.5099999999999998</v>
      </c>
      <c r="D98" s="57">
        <v>2.5099999999999998</v>
      </c>
    </row>
    <row r="99" spans="2:4" x14ac:dyDescent="0.25">
      <c r="B99" s="53">
        <v>195707</v>
      </c>
      <c r="C99" s="55">
        <v>4.8099999999999996</v>
      </c>
      <c r="D99" s="63">
        <v>4.8</v>
      </c>
    </row>
    <row r="100" spans="2:4" x14ac:dyDescent="0.25">
      <c r="B100" s="51">
        <v>195708</v>
      </c>
      <c r="C100" s="52">
        <v>4.9000000000000004</v>
      </c>
      <c r="D100" s="57">
        <v>4.99</v>
      </c>
    </row>
    <row r="101" spans="2:4" x14ac:dyDescent="0.25">
      <c r="B101" s="53">
        <v>195709</v>
      </c>
      <c r="C101" s="55">
        <v>5.12</v>
      </c>
      <c r="D101" s="63">
        <v>5.04</v>
      </c>
    </row>
    <row r="102" spans="2:4" x14ac:dyDescent="0.25">
      <c r="B102" s="51">
        <v>195710</v>
      </c>
      <c r="C102" s="52">
        <v>5.0999999999999996</v>
      </c>
      <c r="D102" s="57">
        <v>5.0599999999999996</v>
      </c>
    </row>
    <row r="103" spans="2:4" x14ac:dyDescent="0.25">
      <c r="B103" s="53">
        <v>195711</v>
      </c>
      <c r="C103" s="55">
        <v>5.2</v>
      </c>
      <c r="D103" s="63">
        <v>5.3</v>
      </c>
    </row>
    <row r="104" spans="2:4" x14ac:dyDescent="0.25">
      <c r="B104" s="51">
        <v>195712</v>
      </c>
      <c r="C104" s="52">
        <v>5.38</v>
      </c>
      <c r="D104" s="57">
        <v>5.42</v>
      </c>
    </row>
    <row r="105" spans="2:4" x14ac:dyDescent="0.25">
      <c r="B105" s="53">
        <v>195801</v>
      </c>
      <c r="C105" s="55">
        <v>5.61</v>
      </c>
      <c r="D105" s="63">
        <v>5.88</v>
      </c>
    </row>
    <row r="106" spans="2:4" x14ac:dyDescent="0.25">
      <c r="B106" s="51">
        <v>195802</v>
      </c>
      <c r="C106" s="52">
        <v>6.01</v>
      </c>
      <c r="D106" s="57">
        <v>6.16</v>
      </c>
    </row>
    <row r="107" spans="2:4" x14ac:dyDescent="0.25">
      <c r="B107" s="53">
        <v>195803</v>
      </c>
      <c r="C107" s="55">
        <v>6.11</v>
      </c>
      <c r="D107" s="63">
        <v>6.1</v>
      </c>
    </row>
    <row r="108" spans="2:4" x14ac:dyDescent="0.25">
      <c r="B108" s="51">
        <v>195804</v>
      </c>
      <c r="C108" s="52">
        <v>6.64</v>
      </c>
      <c r="D108" s="57">
        <v>6.64</v>
      </c>
    </row>
    <row r="109" spans="2:4" x14ac:dyDescent="0.25">
      <c r="B109" s="53">
        <v>195805</v>
      </c>
      <c r="C109" s="55">
        <v>6.77</v>
      </c>
      <c r="D109" s="63">
        <v>6.72</v>
      </c>
    </row>
    <row r="110" spans="2:4" x14ac:dyDescent="0.25">
      <c r="B110" s="51">
        <v>195806</v>
      </c>
      <c r="C110" s="52">
        <v>6.8</v>
      </c>
      <c r="D110" s="57">
        <v>6.81</v>
      </c>
    </row>
    <row r="111" spans="2:4" x14ac:dyDescent="0.25">
      <c r="B111" s="53">
        <v>195807</v>
      </c>
      <c r="C111" s="55">
        <v>6.74</v>
      </c>
      <c r="D111" s="63">
        <v>6.63</v>
      </c>
    </row>
    <row r="112" spans="2:4" x14ac:dyDescent="0.25">
      <c r="B112" s="51">
        <v>195808</v>
      </c>
      <c r="C112" s="52">
        <v>6.52</v>
      </c>
      <c r="D112" s="57">
        <v>6.51</v>
      </c>
    </row>
    <row r="113" spans="2:4" x14ac:dyDescent="0.25">
      <c r="B113" s="53">
        <v>195809</v>
      </c>
      <c r="C113" s="55">
        <v>6.38</v>
      </c>
      <c r="D113" s="63">
        <v>6.43</v>
      </c>
    </row>
    <row r="114" spans="2:4" x14ac:dyDescent="0.25">
      <c r="B114" s="51">
        <v>195810</v>
      </c>
      <c r="C114" s="52">
        <v>6.4</v>
      </c>
      <c r="D114" s="57">
        <v>6.41</v>
      </c>
    </row>
    <row r="115" spans="2:4" x14ac:dyDescent="0.25">
      <c r="B115" s="53">
        <v>195811</v>
      </c>
      <c r="C115" s="55">
        <v>6.42</v>
      </c>
      <c r="D115" s="63">
        <v>6.39</v>
      </c>
    </row>
    <row r="116" spans="2:4" x14ac:dyDescent="0.25">
      <c r="B116" s="51">
        <v>195812</v>
      </c>
      <c r="C116" s="52">
        <v>6.4</v>
      </c>
      <c r="D116" s="57">
        <v>6.4</v>
      </c>
    </row>
    <row r="117" spans="2:4" x14ac:dyDescent="0.25">
      <c r="B117" s="53">
        <v>195901</v>
      </c>
      <c r="C117" s="55">
        <v>6.4</v>
      </c>
      <c r="D117" s="63">
        <v>6.4</v>
      </c>
    </row>
    <row r="118" spans="2:4" x14ac:dyDescent="0.25">
      <c r="B118" s="51">
        <v>195902</v>
      </c>
      <c r="C118" s="52">
        <v>6.4</v>
      </c>
      <c r="D118" s="57">
        <v>6.4</v>
      </c>
    </row>
    <row r="119" spans="2:4" x14ac:dyDescent="0.25">
      <c r="B119" s="53">
        <v>195903</v>
      </c>
      <c r="C119" s="55">
        <v>6.4</v>
      </c>
      <c r="D119" s="63">
        <v>6.4</v>
      </c>
    </row>
    <row r="120" spans="2:4" x14ac:dyDescent="0.25">
      <c r="B120" s="51">
        <v>195904</v>
      </c>
      <c r="C120" s="52">
        <v>6.4</v>
      </c>
      <c r="D120" s="57">
        <v>6.4</v>
      </c>
    </row>
    <row r="121" spans="2:4" x14ac:dyDescent="0.25">
      <c r="B121" s="53">
        <v>195905</v>
      </c>
      <c r="C121" s="55">
        <v>6.4</v>
      </c>
      <c r="D121" s="63">
        <v>6.4</v>
      </c>
    </row>
    <row r="122" spans="2:4" x14ac:dyDescent="0.25">
      <c r="B122" s="51">
        <v>195906</v>
      </c>
      <c r="C122" s="52">
        <v>6.4</v>
      </c>
      <c r="D122" s="57">
        <v>6.4</v>
      </c>
    </row>
    <row r="123" spans="2:4" x14ac:dyDescent="0.25">
      <c r="B123" s="53">
        <v>195907</v>
      </c>
      <c r="C123" s="55">
        <v>6.4</v>
      </c>
      <c r="D123" s="63">
        <v>6.4</v>
      </c>
    </row>
    <row r="124" spans="2:4" x14ac:dyDescent="0.25">
      <c r="B124" s="51">
        <v>195908</v>
      </c>
      <c r="C124" s="52">
        <v>6.4</v>
      </c>
      <c r="D124" s="57">
        <v>6.4</v>
      </c>
    </row>
    <row r="125" spans="2:4" x14ac:dyDescent="0.25">
      <c r="B125" s="53">
        <v>195909</v>
      </c>
      <c r="C125" s="55">
        <v>6.4</v>
      </c>
      <c r="D125" s="63">
        <v>6.4</v>
      </c>
    </row>
    <row r="126" spans="2:4" x14ac:dyDescent="0.25">
      <c r="B126" s="51">
        <v>195910</v>
      </c>
      <c r="C126" s="52">
        <v>6.4</v>
      </c>
      <c r="D126" s="57">
        <v>6.4</v>
      </c>
    </row>
    <row r="127" spans="2:4" x14ac:dyDescent="0.25">
      <c r="B127" s="53">
        <v>195911</v>
      </c>
      <c r="C127" s="55">
        <v>6.4</v>
      </c>
      <c r="D127" s="63">
        <v>6.4</v>
      </c>
    </row>
    <row r="128" spans="2:4" x14ac:dyDescent="0.25">
      <c r="B128" s="51">
        <v>195912</v>
      </c>
      <c r="C128" s="52">
        <v>6.4</v>
      </c>
      <c r="D128" s="57">
        <v>6.4</v>
      </c>
    </row>
    <row r="129" spans="2:4" x14ac:dyDescent="0.25">
      <c r="B129" s="53">
        <v>196001</v>
      </c>
      <c r="C129" s="55">
        <v>6.4</v>
      </c>
      <c r="D129" s="63">
        <v>6.4</v>
      </c>
    </row>
    <row r="130" spans="2:4" x14ac:dyDescent="0.25">
      <c r="B130" s="51">
        <v>196002</v>
      </c>
      <c r="C130" s="52">
        <v>6.4</v>
      </c>
      <c r="D130" s="57">
        <v>6.4</v>
      </c>
    </row>
    <row r="131" spans="2:4" x14ac:dyDescent="0.25">
      <c r="B131" s="53">
        <v>196003</v>
      </c>
      <c r="C131" s="55">
        <v>6.52</v>
      </c>
      <c r="D131" s="63">
        <v>6.1</v>
      </c>
    </row>
    <row r="132" spans="2:4" x14ac:dyDescent="0.25">
      <c r="B132" s="51">
        <v>196004</v>
      </c>
      <c r="C132" s="52">
        <v>6.7</v>
      </c>
      <c r="D132" s="57">
        <v>6.7</v>
      </c>
    </row>
    <row r="133" spans="2:4" x14ac:dyDescent="0.25">
      <c r="B133" s="53">
        <v>196005</v>
      </c>
      <c r="C133" s="55">
        <v>6.7</v>
      </c>
      <c r="D133" s="63">
        <v>6.7</v>
      </c>
    </row>
    <row r="134" spans="2:4" x14ac:dyDescent="0.25">
      <c r="B134" s="51">
        <v>196006</v>
      </c>
      <c r="C134" s="52">
        <v>6.7</v>
      </c>
      <c r="D134" s="57">
        <v>6.7</v>
      </c>
    </row>
    <row r="135" spans="2:4" x14ac:dyDescent="0.25">
      <c r="B135" s="53">
        <v>196007</v>
      </c>
      <c r="C135" s="55">
        <v>6.7</v>
      </c>
      <c r="D135" s="63">
        <v>6.7</v>
      </c>
    </row>
    <row r="136" spans="2:4" x14ac:dyDescent="0.25">
      <c r="B136" s="51">
        <v>196008</v>
      </c>
      <c r="C136" s="52">
        <v>6.7</v>
      </c>
      <c r="D136" s="57">
        <v>6.7</v>
      </c>
    </row>
    <row r="137" spans="2:4" x14ac:dyDescent="0.25">
      <c r="B137" s="53">
        <v>196009</v>
      </c>
      <c r="C137" s="55">
        <v>6.7</v>
      </c>
      <c r="D137" s="63">
        <v>6.7</v>
      </c>
    </row>
    <row r="138" spans="2:4" x14ac:dyDescent="0.25">
      <c r="B138" s="51">
        <v>196010</v>
      </c>
      <c r="C138" s="52">
        <v>6.7</v>
      </c>
      <c r="D138" s="57">
        <v>6.7</v>
      </c>
    </row>
    <row r="139" spans="2:4" x14ac:dyDescent="0.25">
      <c r="B139" s="53">
        <v>196011</v>
      </c>
      <c r="C139" s="55">
        <v>6.7</v>
      </c>
      <c r="D139" s="63">
        <v>6.7</v>
      </c>
    </row>
    <row r="140" spans="2:4" x14ac:dyDescent="0.25">
      <c r="B140" s="51">
        <v>196012</v>
      </c>
      <c r="C140" s="52">
        <v>6.7</v>
      </c>
      <c r="D140" s="57">
        <v>6.7</v>
      </c>
    </row>
    <row r="141" spans="2:4" x14ac:dyDescent="0.25">
      <c r="B141" s="53">
        <v>196101</v>
      </c>
      <c r="C141" s="55">
        <v>6.7</v>
      </c>
      <c r="D141" s="63">
        <v>6.7</v>
      </c>
    </row>
    <row r="142" spans="2:4" x14ac:dyDescent="0.25">
      <c r="B142" s="51">
        <v>196102</v>
      </c>
      <c r="C142" s="52">
        <v>6.7</v>
      </c>
      <c r="D142" s="57">
        <v>6.7</v>
      </c>
    </row>
    <row r="143" spans="2:4" x14ac:dyDescent="0.25">
      <c r="B143" s="53">
        <v>196103</v>
      </c>
      <c r="C143" s="55">
        <v>6.7</v>
      </c>
      <c r="D143" s="63">
        <v>6.7</v>
      </c>
    </row>
    <row r="144" spans="2:4" x14ac:dyDescent="0.25">
      <c r="B144" s="51">
        <v>196104</v>
      </c>
      <c r="C144" s="52">
        <v>6.7</v>
      </c>
      <c r="D144" s="57">
        <v>6.7</v>
      </c>
    </row>
    <row r="145" spans="2:4" x14ac:dyDescent="0.25">
      <c r="B145" s="53">
        <v>196105</v>
      </c>
      <c r="C145" s="55">
        <v>6.7</v>
      </c>
      <c r="D145" s="63">
        <v>6.7</v>
      </c>
    </row>
    <row r="146" spans="2:4" x14ac:dyDescent="0.25">
      <c r="B146" s="51">
        <v>196106</v>
      </c>
      <c r="C146" s="52">
        <v>6.7</v>
      </c>
      <c r="D146" s="57">
        <v>6.7</v>
      </c>
    </row>
    <row r="147" spans="2:4" x14ac:dyDescent="0.25">
      <c r="B147" s="53">
        <v>196107</v>
      </c>
      <c r="C147" s="55">
        <v>6.7</v>
      </c>
      <c r="D147" s="63">
        <v>6.7</v>
      </c>
    </row>
    <row r="148" spans="2:4" x14ac:dyDescent="0.25">
      <c r="B148" s="51">
        <v>196108</v>
      </c>
      <c r="C148" s="52">
        <v>6.7</v>
      </c>
      <c r="D148" s="57">
        <v>6.7</v>
      </c>
    </row>
    <row r="149" spans="2:4" x14ac:dyDescent="0.25">
      <c r="B149" s="53">
        <v>196109</v>
      </c>
      <c r="C149" s="55">
        <v>6.7</v>
      </c>
      <c r="D149" s="63">
        <v>6.7</v>
      </c>
    </row>
    <row r="150" spans="2:4" x14ac:dyDescent="0.25">
      <c r="B150" s="51">
        <v>196110</v>
      </c>
      <c r="C150" s="52">
        <v>6.7</v>
      </c>
      <c r="D150" s="57">
        <v>6.7</v>
      </c>
    </row>
    <row r="151" spans="2:4" x14ac:dyDescent="0.25">
      <c r="B151" s="53">
        <v>196111</v>
      </c>
      <c r="C151" s="55">
        <v>6.7</v>
      </c>
      <c r="D151" s="63">
        <v>6.7</v>
      </c>
    </row>
    <row r="152" spans="2:4" x14ac:dyDescent="0.25">
      <c r="B152" s="51">
        <v>196112</v>
      </c>
      <c r="C152" s="52">
        <v>6.7</v>
      </c>
      <c r="D152" s="57">
        <v>6.7</v>
      </c>
    </row>
    <row r="153" spans="2:4" x14ac:dyDescent="0.25">
      <c r="B153" s="53">
        <v>196201</v>
      </c>
      <c r="C153" s="55">
        <v>6.7</v>
      </c>
      <c r="D153" s="63">
        <v>6.7</v>
      </c>
    </row>
    <row r="154" spans="2:4" x14ac:dyDescent="0.25">
      <c r="B154" s="51">
        <v>196202</v>
      </c>
      <c r="C154" s="52">
        <v>6.7</v>
      </c>
      <c r="D154" s="57">
        <v>6.7</v>
      </c>
    </row>
    <row r="155" spans="2:4" x14ac:dyDescent="0.25">
      <c r="B155" s="53">
        <v>196203</v>
      </c>
      <c r="C155" s="55">
        <v>6.7</v>
      </c>
      <c r="D155" s="63">
        <v>6.7</v>
      </c>
    </row>
    <row r="156" spans="2:4" x14ac:dyDescent="0.25">
      <c r="B156" s="51">
        <v>196204</v>
      </c>
      <c r="C156" s="52">
        <v>6.7</v>
      </c>
      <c r="D156" s="57">
        <v>6.7</v>
      </c>
    </row>
    <row r="157" spans="2:4" x14ac:dyDescent="0.25">
      <c r="B157" s="53">
        <v>196205</v>
      </c>
      <c r="C157" s="55">
        <v>6.7</v>
      </c>
      <c r="D157" s="63">
        <v>6.7</v>
      </c>
    </row>
    <row r="158" spans="2:4" x14ac:dyDescent="0.25">
      <c r="B158" s="51">
        <v>196206</v>
      </c>
      <c r="C158" s="52">
        <v>6.7</v>
      </c>
      <c r="D158" s="57">
        <v>6.7</v>
      </c>
    </row>
    <row r="159" spans="2:4" x14ac:dyDescent="0.25">
      <c r="B159" s="53">
        <v>196207</v>
      </c>
      <c r="C159" s="55">
        <v>6.7</v>
      </c>
      <c r="D159" s="63">
        <v>6.7</v>
      </c>
    </row>
    <row r="160" spans="2:4" x14ac:dyDescent="0.25">
      <c r="B160" s="51">
        <v>196208</v>
      </c>
      <c r="C160" s="52">
        <v>6.7</v>
      </c>
      <c r="D160" s="57">
        <v>6.7</v>
      </c>
    </row>
    <row r="161" spans="2:4" x14ac:dyDescent="0.25">
      <c r="B161" s="53">
        <v>196209</v>
      </c>
      <c r="C161" s="55">
        <v>6.7</v>
      </c>
      <c r="D161" s="63">
        <v>6.7</v>
      </c>
    </row>
    <row r="162" spans="2:4" x14ac:dyDescent="0.25">
      <c r="B162" s="51">
        <v>196210</v>
      </c>
      <c r="C162" s="52">
        <v>6.7</v>
      </c>
      <c r="D162" s="57">
        <v>6.7</v>
      </c>
    </row>
    <row r="163" spans="2:4" x14ac:dyDescent="0.25">
      <c r="B163" s="53">
        <v>196211</v>
      </c>
      <c r="C163" s="55">
        <v>7.54</v>
      </c>
      <c r="D163" s="63">
        <v>7.54</v>
      </c>
    </row>
    <row r="164" spans="2:4" x14ac:dyDescent="0.25">
      <c r="B164" s="51">
        <v>196212</v>
      </c>
      <c r="C164" s="52">
        <v>9</v>
      </c>
      <c r="D164" s="57">
        <v>9</v>
      </c>
    </row>
    <row r="165" spans="2:4" x14ac:dyDescent="0.25">
      <c r="B165" s="53">
        <v>196301</v>
      </c>
      <c r="C165" s="55">
        <v>9</v>
      </c>
      <c r="D165" s="63">
        <v>9</v>
      </c>
    </row>
    <row r="166" spans="2:4" x14ac:dyDescent="0.25">
      <c r="B166" s="51">
        <v>196302</v>
      </c>
      <c r="C166" s="52">
        <v>9</v>
      </c>
      <c r="D166" s="57">
        <v>9</v>
      </c>
    </row>
    <row r="167" spans="2:4" x14ac:dyDescent="0.25">
      <c r="B167" s="53">
        <v>196303</v>
      </c>
      <c r="C167" s="55">
        <v>9</v>
      </c>
      <c r="D167" s="63">
        <v>9</v>
      </c>
    </row>
    <row r="168" spans="2:4" x14ac:dyDescent="0.25">
      <c r="B168" s="51">
        <v>196304</v>
      </c>
      <c r="C168" s="52">
        <v>9</v>
      </c>
      <c r="D168" s="57">
        <v>9</v>
      </c>
    </row>
    <row r="169" spans="2:4" x14ac:dyDescent="0.25">
      <c r="B169" s="53">
        <v>196305</v>
      </c>
      <c r="C169" s="55">
        <v>9</v>
      </c>
      <c r="D169" s="63">
        <v>9</v>
      </c>
    </row>
    <row r="170" spans="2:4" x14ac:dyDescent="0.25">
      <c r="B170" s="51">
        <v>196306</v>
      </c>
      <c r="C170" s="52">
        <v>9</v>
      </c>
      <c r="D170" s="57">
        <v>9</v>
      </c>
    </row>
    <row r="171" spans="2:4" x14ac:dyDescent="0.25">
      <c r="B171" s="53">
        <v>196307</v>
      </c>
      <c r="C171" s="55">
        <v>9</v>
      </c>
      <c r="D171" s="63">
        <v>9</v>
      </c>
    </row>
    <row r="172" spans="2:4" x14ac:dyDescent="0.25">
      <c r="B172" s="51">
        <v>196308</v>
      </c>
      <c r="C172" s="52">
        <v>9</v>
      </c>
      <c r="D172" s="57">
        <v>9</v>
      </c>
    </row>
    <row r="173" spans="2:4" x14ac:dyDescent="0.25">
      <c r="B173" s="53">
        <v>196309</v>
      </c>
      <c r="C173" s="55">
        <v>9</v>
      </c>
      <c r="D173" s="63">
        <v>9</v>
      </c>
    </row>
    <row r="174" spans="2:4" x14ac:dyDescent="0.25">
      <c r="B174" s="51">
        <v>196310</v>
      </c>
      <c r="C174" s="52">
        <v>9</v>
      </c>
      <c r="D174" s="57">
        <v>9</v>
      </c>
    </row>
    <row r="175" spans="2:4" x14ac:dyDescent="0.25">
      <c r="B175" s="53">
        <v>196311</v>
      </c>
      <c r="C175" s="55">
        <v>9</v>
      </c>
      <c r="D175" s="63">
        <v>9</v>
      </c>
    </row>
    <row r="176" spans="2:4" x14ac:dyDescent="0.25">
      <c r="B176" s="51">
        <v>196312</v>
      </c>
      <c r="C176" s="52">
        <v>9</v>
      </c>
      <c r="D176" s="57">
        <v>9</v>
      </c>
    </row>
    <row r="177" spans="2:4" x14ac:dyDescent="0.25">
      <c r="B177" s="53">
        <v>196401</v>
      </c>
      <c r="C177" s="55">
        <v>9</v>
      </c>
      <c r="D177" s="63">
        <v>9</v>
      </c>
    </row>
    <row r="178" spans="2:4" x14ac:dyDescent="0.25">
      <c r="B178" s="51">
        <v>196402</v>
      </c>
      <c r="C178" s="52">
        <v>9</v>
      </c>
      <c r="D178" s="57">
        <v>9</v>
      </c>
    </row>
    <row r="179" spans="2:4" x14ac:dyDescent="0.25">
      <c r="B179" s="53">
        <v>196403</v>
      </c>
      <c r="C179" s="55">
        <v>9</v>
      </c>
      <c r="D179" s="63">
        <v>9</v>
      </c>
    </row>
    <row r="180" spans="2:4" x14ac:dyDescent="0.25">
      <c r="B180" s="51">
        <v>196404</v>
      </c>
      <c r="C180" s="52">
        <v>9</v>
      </c>
      <c r="D180" s="57">
        <v>9</v>
      </c>
    </row>
    <row r="181" spans="2:4" x14ac:dyDescent="0.25">
      <c r="B181" s="53">
        <v>196405</v>
      </c>
      <c r="C181" s="55">
        <v>9</v>
      </c>
      <c r="D181" s="63">
        <v>9</v>
      </c>
    </row>
    <row r="182" spans="2:4" x14ac:dyDescent="0.25">
      <c r="B182" s="51">
        <v>196406</v>
      </c>
      <c r="C182" s="52">
        <v>9</v>
      </c>
      <c r="D182" s="57">
        <v>9</v>
      </c>
    </row>
    <row r="183" spans="2:4" x14ac:dyDescent="0.25">
      <c r="B183" s="53">
        <v>196407</v>
      </c>
      <c r="C183" s="55">
        <v>9</v>
      </c>
      <c r="D183" s="63">
        <v>9</v>
      </c>
    </row>
    <row r="184" spans="2:4" x14ac:dyDescent="0.25">
      <c r="B184" s="51">
        <v>196408</v>
      </c>
      <c r="C184" s="52">
        <v>9</v>
      </c>
      <c r="D184" s="57">
        <v>9</v>
      </c>
    </row>
    <row r="185" spans="2:4" x14ac:dyDescent="0.25">
      <c r="B185" s="53">
        <v>196409</v>
      </c>
      <c r="C185" s="55">
        <v>9</v>
      </c>
      <c r="D185" s="63">
        <v>9</v>
      </c>
    </row>
    <row r="186" spans="2:4" x14ac:dyDescent="0.25">
      <c r="B186" s="51">
        <v>196410</v>
      </c>
      <c r="C186" s="52">
        <v>9</v>
      </c>
      <c r="D186" s="57">
        <v>9</v>
      </c>
    </row>
    <row r="187" spans="2:4" x14ac:dyDescent="0.25">
      <c r="B187" s="53">
        <v>196411</v>
      </c>
      <c r="C187" s="55">
        <v>9</v>
      </c>
      <c r="D187" s="63">
        <v>9</v>
      </c>
    </row>
    <row r="188" spans="2:4" x14ac:dyDescent="0.25">
      <c r="B188" s="51">
        <v>196412</v>
      </c>
      <c r="C188" s="52">
        <v>9</v>
      </c>
      <c r="D188" s="57">
        <v>9</v>
      </c>
    </row>
    <row r="189" spans="2:4" x14ac:dyDescent="0.25">
      <c r="B189" s="53">
        <v>196501</v>
      </c>
      <c r="C189" s="55">
        <v>9</v>
      </c>
      <c r="D189" s="63">
        <v>9</v>
      </c>
    </row>
    <row r="190" spans="2:4" x14ac:dyDescent="0.25">
      <c r="B190" s="51">
        <v>196502</v>
      </c>
      <c r="C190" s="52">
        <v>9</v>
      </c>
      <c r="D190" s="57">
        <v>9</v>
      </c>
    </row>
    <row r="191" spans="2:4" x14ac:dyDescent="0.25">
      <c r="B191" s="53">
        <v>196503</v>
      </c>
      <c r="C191" s="55">
        <v>9</v>
      </c>
      <c r="D191" s="63">
        <v>9</v>
      </c>
    </row>
    <row r="192" spans="2:4" x14ac:dyDescent="0.25">
      <c r="B192" s="51">
        <v>196504</v>
      </c>
      <c r="C192" s="52">
        <v>9</v>
      </c>
      <c r="D192" s="57">
        <v>9</v>
      </c>
    </row>
    <row r="193" spans="2:4" x14ac:dyDescent="0.25">
      <c r="B193" s="53">
        <v>196505</v>
      </c>
      <c r="C193" s="55">
        <v>9</v>
      </c>
      <c r="D193" s="63">
        <v>9</v>
      </c>
    </row>
    <row r="194" spans="2:4" x14ac:dyDescent="0.25">
      <c r="B194" s="51">
        <v>196506</v>
      </c>
      <c r="C194" s="52">
        <v>9</v>
      </c>
      <c r="D194" s="57">
        <v>9</v>
      </c>
    </row>
    <row r="195" spans="2:4" x14ac:dyDescent="0.25">
      <c r="B195" s="53">
        <v>196507</v>
      </c>
      <c r="C195" s="55">
        <v>9</v>
      </c>
      <c r="D195" s="63">
        <v>9</v>
      </c>
    </row>
    <row r="196" spans="2:4" x14ac:dyDescent="0.25">
      <c r="B196" s="51">
        <v>196508</v>
      </c>
      <c r="C196" s="52">
        <v>9</v>
      </c>
      <c r="D196" s="57">
        <v>9</v>
      </c>
    </row>
    <row r="197" spans="2:4" x14ac:dyDescent="0.25">
      <c r="B197" s="53">
        <v>196509</v>
      </c>
      <c r="C197" s="55">
        <v>13.5</v>
      </c>
      <c r="D197" s="63">
        <v>13.5</v>
      </c>
    </row>
    <row r="198" spans="2:4" x14ac:dyDescent="0.25">
      <c r="B198" s="51">
        <v>196510</v>
      </c>
      <c r="C198" s="52">
        <v>13.5</v>
      </c>
      <c r="D198" s="57">
        <v>13.5</v>
      </c>
    </row>
    <row r="199" spans="2:4" x14ac:dyDescent="0.25">
      <c r="B199" s="53">
        <v>196511</v>
      </c>
      <c r="C199" s="55">
        <v>13.5</v>
      </c>
      <c r="D199" s="63">
        <v>13.5</v>
      </c>
    </row>
    <row r="200" spans="2:4" x14ac:dyDescent="0.25">
      <c r="B200" s="51">
        <v>196512</v>
      </c>
      <c r="C200" s="52">
        <v>13.5</v>
      </c>
      <c r="D200" s="57">
        <v>13.5</v>
      </c>
    </row>
    <row r="201" spans="2:4" x14ac:dyDescent="0.25">
      <c r="B201" s="53">
        <v>196601</v>
      </c>
      <c r="C201" s="55">
        <v>13.5</v>
      </c>
      <c r="D201" s="63">
        <v>13.5</v>
      </c>
    </row>
    <row r="202" spans="2:4" x14ac:dyDescent="0.25">
      <c r="B202" s="51">
        <v>196602</v>
      </c>
      <c r="C202" s="52">
        <v>13.5</v>
      </c>
      <c r="D202" s="57">
        <v>13.5</v>
      </c>
    </row>
    <row r="203" spans="2:4" x14ac:dyDescent="0.25">
      <c r="B203" s="53">
        <v>196603</v>
      </c>
      <c r="C203" s="55">
        <v>13.5</v>
      </c>
      <c r="D203" s="63">
        <v>13.5</v>
      </c>
    </row>
    <row r="204" spans="2:4" x14ac:dyDescent="0.25">
      <c r="B204" s="51">
        <v>196604</v>
      </c>
      <c r="C204" s="52">
        <v>13.5</v>
      </c>
      <c r="D204" s="57">
        <v>13.5</v>
      </c>
    </row>
    <row r="205" spans="2:4" x14ac:dyDescent="0.25">
      <c r="B205" s="53">
        <v>196605</v>
      </c>
      <c r="C205" s="55">
        <v>13.5</v>
      </c>
      <c r="D205" s="63">
        <v>13.5</v>
      </c>
    </row>
    <row r="206" spans="2:4" x14ac:dyDescent="0.25">
      <c r="B206" s="51">
        <v>196606</v>
      </c>
      <c r="C206" s="52">
        <v>13.5</v>
      </c>
      <c r="D206" s="57">
        <v>13.5</v>
      </c>
    </row>
    <row r="207" spans="2:4" x14ac:dyDescent="0.25">
      <c r="B207" s="53">
        <v>196607</v>
      </c>
      <c r="C207" s="55">
        <v>13.5</v>
      </c>
      <c r="D207" s="63">
        <v>13.5</v>
      </c>
    </row>
    <row r="208" spans="2:4" x14ac:dyDescent="0.25">
      <c r="B208" s="51">
        <v>196608</v>
      </c>
      <c r="C208" s="52">
        <v>13.5</v>
      </c>
      <c r="D208" s="57">
        <v>13.5</v>
      </c>
    </row>
    <row r="209" spans="2:4" x14ac:dyDescent="0.25">
      <c r="B209" s="53">
        <v>196609</v>
      </c>
      <c r="C209" s="55">
        <v>13.5</v>
      </c>
      <c r="D209" s="63">
        <v>13.5</v>
      </c>
    </row>
    <row r="210" spans="2:4" x14ac:dyDescent="0.25">
      <c r="B210" s="51">
        <v>196610</v>
      </c>
      <c r="C210" s="52">
        <v>13.5</v>
      </c>
      <c r="D210" s="57">
        <v>13.5</v>
      </c>
    </row>
    <row r="211" spans="2:4" x14ac:dyDescent="0.25">
      <c r="B211" s="53">
        <v>196611</v>
      </c>
      <c r="C211" s="55">
        <v>13.5</v>
      </c>
      <c r="D211" s="63">
        <v>13.5</v>
      </c>
    </row>
    <row r="212" spans="2:4" x14ac:dyDescent="0.25">
      <c r="B212" s="51">
        <v>196612</v>
      </c>
      <c r="C212" s="52">
        <v>13.5</v>
      </c>
      <c r="D212" s="57">
        <v>13.5</v>
      </c>
    </row>
    <row r="213" spans="2:4" x14ac:dyDescent="0.25">
      <c r="B213" s="53">
        <v>196701</v>
      </c>
      <c r="C213" s="55">
        <v>13.5</v>
      </c>
      <c r="D213" s="63">
        <v>13.5</v>
      </c>
    </row>
    <row r="214" spans="2:4" x14ac:dyDescent="0.25">
      <c r="B214" s="51">
        <v>196702</v>
      </c>
      <c r="C214" s="52">
        <v>13.5</v>
      </c>
      <c r="D214" s="57">
        <v>13.5</v>
      </c>
    </row>
    <row r="215" spans="2:4" x14ac:dyDescent="0.25">
      <c r="B215" s="53">
        <v>196703</v>
      </c>
      <c r="C215" s="55">
        <v>13.5</v>
      </c>
      <c r="D215" s="63">
        <v>13.5</v>
      </c>
    </row>
    <row r="216" spans="2:4" x14ac:dyDescent="0.25">
      <c r="B216" s="51">
        <v>196704</v>
      </c>
      <c r="C216" s="52">
        <v>13.79</v>
      </c>
      <c r="D216" s="57">
        <v>13.89</v>
      </c>
    </row>
    <row r="217" spans="2:4" x14ac:dyDescent="0.25">
      <c r="B217" s="53">
        <v>196705</v>
      </c>
      <c r="C217" s="55">
        <v>14.07</v>
      </c>
      <c r="D217" s="63">
        <v>14.18</v>
      </c>
    </row>
    <row r="218" spans="2:4" x14ac:dyDescent="0.25">
      <c r="B218" s="51">
        <v>196706</v>
      </c>
      <c r="C218" s="52">
        <v>14.4</v>
      </c>
      <c r="D218" s="57">
        <v>14.46</v>
      </c>
    </row>
    <row r="219" spans="2:4" x14ac:dyDescent="0.25">
      <c r="B219" s="53">
        <v>196707</v>
      </c>
      <c r="C219" s="55">
        <v>14.59</v>
      </c>
      <c r="D219" s="63">
        <v>14.7</v>
      </c>
    </row>
    <row r="220" spans="2:4" x14ac:dyDescent="0.25">
      <c r="B220" s="51">
        <v>196708</v>
      </c>
      <c r="C220" s="52">
        <v>14.84</v>
      </c>
      <c r="D220" s="57">
        <v>14.98</v>
      </c>
    </row>
    <row r="221" spans="2:4" x14ac:dyDescent="0.25">
      <c r="B221" s="53">
        <v>196709</v>
      </c>
      <c r="C221" s="55">
        <v>15.12</v>
      </c>
      <c r="D221" s="63">
        <v>15.29</v>
      </c>
    </row>
    <row r="222" spans="2:4" x14ac:dyDescent="0.25">
      <c r="B222" s="51">
        <v>196710</v>
      </c>
      <c r="C222" s="52">
        <v>15.4</v>
      </c>
      <c r="D222" s="57">
        <v>15.51</v>
      </c>
    </row>
    <row r="223" spans="2:4" x14ac:dyDescent="0.25">
      <c r="B223" s="53">
        <v>196711</v>
      </c>
      <c r="C223" s="55">
        <v>15.63</v>
      </c>
      <c r="D223" s="63">
        <v>15.69</v>
      </c>
    </row>
    <row r="224" spans="2:4" x14ac:dyDescent="0.25">
      <c r="B224" s="51">
        <v>196712</v>
      </c>
      <c r="C224" s="52">
        <v>15.74</v>
      </c>
      <c r="D224" s="57">
        <v>15.76</v>
      </c>
    </row>
    <row r="225" spans="2:4" x14ac:dyDescent="0.25">
      <c r="B225" s="53">
        <v>196801</v>
      </c>
      <c r="C225" s="55">
        <v>15.77</v>
      </c>
      <c r="D225" s="63">
        <v>15.78</v>
      </c>
    </row>
    <row r="226" spans="2:4" x14ac:dyDescent="0.25">
      <c r="B226" s="51">
        <v>196802</v>
      </c>
      <c r="C226" s="52">
        <v>15.84</v>
      </c>
      <c r="D226" s="57">
        <v>15.88</v>
      </c>
    </row>
    <row r="227" spans="2:4" x14ac:dyDescent="0.25">
      <c r="B227" s="53">
        <v>196803</v>
      </c>
      <c r="C227" s="55">
        <v>15.94</v>
      </c>
      <c r="D227" s="63">
        <v>15.98</v>
      </c>
    </row>
    <row r="228" spans="2:4" x14ac:dyDescent="0.25">
      <c r="B228" s="51">
        <v>196804</v>
      </c>
      <c r="C228" s="52">
        <v>16.059999999999999</v>
      </c>
      <c r="D228" s="57">
        <v>16.12</v>
      </c>
    </row>
    <row r="229" spans="2:4" x14ac:dyDescent="0.25">
      <c r="B229" s="53">
        <v>196805</v>
      </c>
      <c r="C229" s="55">
        <v>16.190000000000001</v>
      </c>
      <c r="D229" s="63">
        <v>16.239999999999998</v>
      </c>
    </row>
    <row r="230" spans="2:4" x14ac:dyDescent="0.25">
      <c r="B230" s="51">
        <v>196806</v>
      </c>
      <c r="C230" s="52">
        <v>16.27</v>
      </c>
      <c r="D230" s="57">
        <v>16.29</v>
      </c>
    </row>
    <row r="231" spans="2:4" x14ac:dyDescent="0.25">
      <c r="B231" s="53">
        <v>196807</v>
      </c>
      <c r="C231" s="55">
        <v>16.309999999999999</v>
      </c>
      <c r="D231" s="63">
        <v>16.350000000000001</v>
      </c>
    </row>
    <row r="232" spans="2:4" x14ac:dyDescent="0.25">
      <c r="B232" s="51">
        <v>196808</v>
      </c>
      <c r="C232" s="52">
        <v>16.39</v>
      </c>
      <c r="D232" s="57">
        <v>16.440000000000001</v>
      </c>
    </row>
    <row r="233" spans="2:4" x14ac:dyDescent="0.25">
      <c r="B233" s="53">
        <v>196809</v>
      </c>
      <c r="C233" s="55">
        <v>16.489999999999998</v>
      </c>
      <c r="D233" s="63">
        <v>16.54</v>
      </c>
    </row>
    <row r="234" spans="2:4" x14ac:dyDescent="0.25">
      <c r="B234" s="51">
        <v>196810</v>
      </c>
      <c r="C234" s="52">
        <v>16.62</v>
      </c>
      <c r="D234" s="57">
        <v>16.68</v>
      </c>
    </row>
    <row r="235" spans="2:4" x14ac:dyDescent="0.25">
      <c r="B235" s="53">
        <v>196811</v>
      </c>
      <c r="C235" s="55">
        <v>16.760000000000002</v>
      </c>
      <c r="D235" s="63">
        <v>16.82</v>
      </c>
    </row>
    <row r="236" spans="2:4" x14ac:dyDescent="0.25">
      <c r="B236" s="51">
        <v>196812</v>
      </c>
      <c r="C236" s="52">
        <v>16.86</v>
      </c>
      <c r="D236" s="57">
        <v>16.88</v>
      </c>
    </row>
    <row r="237" spans="2:4" x14ac:dyDescent="0.25">
      <c r="B237" s="53">
        <v>196901</v>
      </c>
      <c r="C237" s="55">
        <v>16.88</v>
      </c>
      <c r="D237" s="63">
        <v>16.899999999999999</v>
      </c>
    </row>
    <row r="238" spans="2:4" x14ac:dyDescent="0.25">
      <c r="B238" s="51">
        <v>196902</v>
      </c>
      <c r="C238" s="52">
        <v>16.940000000000001</v>
      </c>
      <c r="D238" s="57">
        <v>16.97</v>
      </c>
    </row>
    <row r="239" spans="2:4" x14ac:dyDescent="0.25">
      <c r="B239" s="53">
        <v>196903</v>
      </c>
      <c r="C239" s="55">
        <v>17.04</v>
      </c>
      <c r="D239" s="63">
        <v>17.100000000000001</v>
      </c>
    </row>
    <row r="240" spans="2:4" x14ac:dyDescent="0.25">
      <c r="B240" s="51">
        <v>196904</v>
      </c>
      <c r="C240" s="52">
        <v>17.13</v>
      </c>
      <c r="D240" s="57">
        <v>17.13</v>
      </c>
    </row>
    <row r="241" spans="2:4" x14ac:dyDescent="0.25">
      <c r="B241" s="53">
        <v>196905</v>
      </c>
      <c r="C241" s="55">
        <v>17.170000000000002</v>
      </c>
      <c r="D241" s="63">
        <v>17.21</v>
      </c>
    </row>
    <row r="242" spans="2:4" x14ac:dyDescent="0.25">
      <c r="B242" s="51">
        <v>196906</v>
      </c>
      <c r="C242" s="52">
        <v>17.27</v>
      </c>
      <c r="D242" s="57">
        <v>17.309999999999999</v>
      </c>
    </row>
    <row r="243" spans="2:4" x14ac:dyDescent="0.25">
      <c r="B243" s="53">
        <v>196907</v>
      </c>
      <c r="C243" s="55">
        <v>17.329999999999998</v>
      </c>
      <c r="D243" s="63">
        <v>17.38</v>
      </c>
    </row>
    <row r="244" spans="2:4" x14ac:dyDescent="0.25">
      <c r="B244" s="51">
        <v>196908</v>
      </c>
      <c r="C244" s="52">
        <v>17.440000000000001</v>
      </c>
      <c r="D244" s="57">
        <v>17.5</v>
      </c>
    </row>
    <row r="245" spans="2:4" x14ac:dyDescent="0.25">
      <c r="B245" s="53">
        <v>196909</v>
      </c>
      <c r="C245" s="55">
        <v>17.55</v>
      </c>
      <c r="D245" s="63">
        <v>17.579999999999998</v>
      </c>
    </row>
    <row r="246" spans="2:4" x14ac:dyDescent="0.25">
      <c r="B246" s="51">
        <v>196910</v>
      </c>
      <c r="C246" s="52">
        <v>17.62</v>
      </c>
      <c r="D246" s="57">
        <v>17.63</v>
      </c>
    </row>
    <row r="247" spans="2:4" x14ac:dyDescent="0.25">
      <c r="B247" s="53">
        <v>196911</v>
      </c>
      <c r="C247" s="55">
        <v>17.690000000000001</v>
      </c>
      <c r="D247" s="63">
        <v>17.739999999999998</v>
      </c>
    </row>
    <row r="248" spans="2:4" x14ac:dyDescent="0.25">
      <c r="B248" s="51">
        <v>196912</v>
      </c>
      <c r="C248" s="52">
        <v>17.8</v>
      </c>
      <c r="D248" s="57">
        <v>17.850000000000001</v>
      </c>
    </row>
    <row r="249" spans="2:4" x14ac:dyDescent="0.25">
      <c r="B249" s="53">
        <v>197001</v>
      </c>
      <c r="C249" s="55">
        <v>17.899999999999999</v>
      </c>
      <c r="D249" s="63">
        <v>17.95</v>
      </c>
    </row>
    <row r="250" spans="2:4" x14ac:dyDescent="0.25">
      <c r="B250" s="51">
        <v>197002</v>
      </c>
      <c r="C250" s="52">
        <v>18</v>
      </c>
      <c r="D250" s="57">
        <v>18.04</v>
      </c>
    </row>
    <row r="251" spans="2:4" x14ac:dyDescent="0.25">
      <c r="B251" s="53">
        <v>197003</v>
      </c>
      <c r="C251" s="55">
        <v>18.09</v>
      </c>
      <c r="D251" s="63">
        <v>18.14</v>
      </c>
    </row>
    <row r="252" spans="2:4" x14ac:dyDescent="0.25">
      <c r="B252" s="51">
        <v>197004</v>
      </c>
      <c r="C252" s="52">
        <v>18.2</v>
      </c>
      <c r="D252" s="57">
        <v>18.25</v>
      </c>
    </row>
    <row r="253" spans="2:4" x14ac:dyDescent="0.25">
      <c r="B253" s="53">
        <v>197005</v>
      </c>
      <c r="C253" s="55">
        <v>18.28</v>
      </c>
      <c r="D253" s="63">
        <v>18.32</v>
      </c>
    </row>
    <row r="254" spans="2:4" x14ac:dyDescent="0.25">
      <c r="B254" s="51">
        <v>197006</v>
      </c>
      <c r="C254" s="52">
        <v>18.38</v>
      </c>
      <c r="D254" s="57">
        <v>18.420000000000002</v>
      </c>
    </row>
    <row r="255" spans="2:4" x14ac:dyDescent="0.25">
      <c r="B255" s="53">
        <v>197007</v>
      </c>
      <c r="C255" s="55">
        <v>18.48</v>
      </c>
      <c r="D255" s="63">
        <v>18.510000000000002</v>
      </c>
    </row>
    <row r="256" spans="2:4" x14ac:dyDescent="0.25">
      <c r="B256" s="51">
        <v>197008</v>
      </c>
      <c r="C256" s="52">
        <v>18.55</v>
      </c>
      <c r="D256" s="57">
        <v>18.600000000000001</v>
      </c>
    </row>
    <row r="257" spans="2:4" x14ac:dyDescent="0.25">
      <c r="B257" s="53">
        <v>197009</v>
      </c>
      <c r="C257" s="55">
        <v>18.68</v>
      </c>
      <c r="D257" s="63">
        <v>18.760000000000002</v>
      </c>
    </row>
    <row r="258" spans="2:4" x14ac:dyDescent="0.25">
      <c r="B258" s="51">
        <v>197010</v>
      </c>
      <c r="C258" s="52">
        <v>18.82</v>
      </c>
      <c r="D258" s="57">
        <v>18.87</v>
      </c>
    </row>
    <row r="259" spans="2:4" x14ac:dyDescent="0.25">
      <c r="B259" s="53">
        <v>197011</v>
      </c>
      <c r="C259" s="55">
        <v>18.920000000000002</v>
      </c>
      <c r="D259" s="63">
        <v>18.96</v>
      </c>
    </row>
    <row r="260" spans="2:4" x14ac:dyDescent="0.25">
      <c r="B260" s="51">
        <v>197012</v>
      </c>
      <c r="C260" s="52">
        <v>19.03</v>
      </c>
      <c r="D260" s="57">
        <v>19.09</v>
      </c>
    </row>
    <row r="261" spans="2:4" x14ac:dyDescent="0.25">
      <c r="B261" s="53">
        <v>197101</v>
      </c>
      <c r="C261" s="55">
        <v>19.149999999999999</v>
      </c>
      <c r="D261" s="63">
        <v>19.22</v>
      </c>
    </row>
    <row r="262" spans="2:4" x14ac:dyDescent="0.25">
      <c r="B262" s="51">
        <v>197102</v>
      </c>
      <c r="C262" s="52">
        <v>19.28</v>
      </c>
      <c r="D262" s="57">
        <v>19.329999999999998</v>
      </c>
    </row>
    <row r="263" spans="2:4" x14ac:dyDescent="0.25">
      <c r="B263" s="53">
        <v>197103</v>
      </c>
      <c r="C263" s="55">
        <v>19.41</v>
      </c>
      <c r="D263" s="63">
        <v>19.489999999999998</v>
      </c>
    </row>
    <row r="264" spans="2:4" x14ac:dyDescent="0.25">
      <c r="B264" s="51">
        <v>197104</v>
      </c>
      <c r="C264" s="52">
        <v>19.559999999999999</v>
      </c>
      <c r="D264" s="57">
        <v>19.64</v>
      </c>
    </row>
    <row r="265" spans="2:4" x14ac:dyDescent="0.25">
      <c r="B265" s="53">
        <v>197105</v>
      </c>
      <c r="C265" s="55">
        <v>19.68</v>
      </c>
      <c r="D265" s="63">
        <v>19.72</v>
      </c>
    </row>
    <row r="266" spans="2:4" x14ac:dyDescent="0.25">
      <c r="B266" s="51">
        <v>197106</v>
      </c>
      <c r="C266" s="52">
        <v>19.8</v>
      </c>
      <c r="D266" s="57">
        <v>19.87</v>
      </c>
    </row>
    <row r="267" spans="2:4" x14ac:dyDescent="0.25">
      <c r="B267" s="53">
        <v>197107</v>
      </c>
      <c r="C267" s="55">
        <v>19.97</v>
      </c>
      <c r="D267" s="63">
        <v>20.059999999999999</v>
      </c>
    </row>
    <row r="268" spans="2:4" x14ac:dyDescent="0.25">
      <c r="B268" s="51">
        <v>197108</v>
      </c>
      <c r="C268" s="52">
        <v>20.14</v>
      </c>
      <c r="D268" s="57">
        <v>20.23</v>
      </c>
    </row>
    <row r="269" spans="2:4" x14ac:dyDescent="0.25">
      <c r="B269" s="53">
        <v>197109</v>
      </c>
      <c r="C269" s="55">
        <v>20.309999999999999</v>
      </c>
      <c r="D269" s="63">
        <v>20.38</v>
      </c>
    </row>
    <row r="270" spans="2:4" x14ac:dyDescent="0.25">
      <c r="B270" s="51">
        <v>197110</v>
      </c>
      <c r="C270" s="52">
        <v>20.46</v>
      </c>
      <c r="D270" s="57">
        <v>20.54</v>
      </c>
    </row>
    <row r="271" spans="2:4" x14ac:dyDescent="0.25">
      <c r="B271" s="53">
        <v>197111</v>
      </c>
      <c r="C271" s="55">
        <v>20.63</v>
      </c>
      <c r="D271" s="63">
        <v>20.71</v>
      </c>
    </row>
    <row r="272" spans="2:4" x14ac:dyDescent="0.25">
      <c r="B272" s="51">
        <v>197112</v>
      </c>
      <c r="C272" s="52">
        <v>20.81</v>
      </c>
      <c r="D272" s="57">
        <v>20.91</v>
      </c>
    </row>
    <row r="273" spans="2:4" x14ac:dyDescent="0.25">
      <c r="B273" s="53">
        <v>197201</v>
      </c>
      <c r="C273" s="55">
        <v>20.99</v>
      </c>
      <c r="D273" s="63">
        <v>21.08</v>
      </c>
    </row>
    <row r="274" spans="2:4" x14ac:dyDescent="0.25">
      <c r="B274" s="51">
        <v>197202</v>
      </c>
      <c r="C274" s="52">
        <v>21.17</v>
      </c>
      <c r="D274" s="57">
        <v>21.24</v>
      </c>
    </row>
    <row r="275" spans="2:4" x14ac:dyDescent="0.25">
      <c r="B275" s="53">
        <v>197203</v>
      </c>
      <c r="C275" s="55">
        <v>21.33</v>
      </c>
      <c r="D275" s="63">
        <v>21.42</v>
      </c>
    </row>
    <row r="276" spans="2:4" x14ac:dyDescent="0.25">
      <c r="B276" s="51">
        <v>197204</v>
      </c>
      <c r="C276" s="52">
        <v>21.5</v>
      </c>
      <c r="D276" s="57">
        <v>21.58</v>
      </c>
    </row>
    <row r="277" spans="2:4" x14ac:dyDescent="0.25">
      <c r="B277" s="53">
        <v>197205</v>
      </c>
      <c r="C277" s="55">
        <v>21.67</v>
      </c>
      <c r="D277" s="63">
        <v>21.75</v>
      </c>
    </row>
    <row r="278" spans="2:4" x14ac:dyDescent="0.25">
      <c r="B278" s="51">
        <v>197206</v>
      </c>
      <c r="C278" s="52">
        <v>21.82</v>
      </c>
      <c r="D278" s="57">
        <v>21.9</v>
      </c>
    </row>
    <row r="279" spans="2:4" x14ac:dyDescent="0.25">
      <c r="B279" s="53">
        <v>197207</v>
      </c>
      <c r="C279" s="55">
        <v>21.96</v>
      </c>
      <c r="D279" s="63">
        <v>22.01</v>
      </c>
    </row>
    <row r="280" spans="2:4" x14ac:dyDescent="0.25">
      <c r="B280" s="51">
        <v>197208</v>
      </c>
      <c r="C280" s="52">
        <v>22.09</v>
      </c>
      <c r="D280" s="57">
        <v>22.16</v>
      </c>
    </row>
    <row r="281" spans="2:4" x14ac:dyDescent="0.25">
      <c r="B281" s="53">
        <v>197209</v>
      </c>
      <c r="C281" s="55">
        <v>22.25</v>
      </c>
      <c r="D281" s="63">
        <v>22.33</v>
      </c>
    </row>
    <row r="282" spans="2:4" x14ac:dyDescent="0.25">
      <c r="B282" s="51">
        <v>197210</v>
      </c>
      <c r="C282" s="52">
        <v>22.39</v>
      </c>
      <c r="D282" s="57">
        <v>22.46</v>
      </c>
    </row>
    <row r="283" spans="2:4" x14ac:dyDescent="0.25">
      <c r="B283" s="53">
        <v>197211</v>
      </c>
      <c r="C283" s="55">
        <v>22.53</v>
      </c>
      <c r="D283" s="63">
        <v>22.6</v>
      </c>
    </row>
    <row r="284" spans="2:4" x14ac:dyDescent="0.25">
      <c r="B284" s="51">
        <v>197212</v>
      </c>
      <c r="C284" s="52">
        <v>22.7</v>
      </c>
      <c r="D284" s="57">
        <v>22.79</v>
      </c>
    </row>
    <row r="285" spans="2:4" x14ac:dyDescent="0.25">
      <c r="B285" s="53">
        <v>197301</v>
      </c>
      <c r="C285" s="55">
        <v>22.28</v>
      </c>
      <c r="D285" s="63">
        <v>22.96</v>
      </c>
    </row>
    <row r="286" spans="2:4" x14ac:dyDescent="0.25">
      <c r="B286" s="51">
        <v>197302</v>
      </c>
      <c r="C286" s="52">
        <v>23.02</v>
      </c>
      <c r="D286" s="57">
        <v>23.08</v>
      </c>
    </row>
    <row r="287" spans="2:4" x14ac:dyDescent="0.25">
      <c r="B287" s="53">
        <v>197303</v>
      </c>
      <c r="C287" s="55">
        <v>23.13</v>
      </c>
      <c r="D287" s="63">
        <v>23.2</v>
      </c>
    </row>
    <row r="288" spans="2:4" x14ac:dyDescent="0.25">
      <c r="B288" s="51">
        <v>197304</v>
      </c>
      <c r="C288" s="52">
        <v>23.25</v>
      </c>
      <c r="D288" s="57">
        <v>23.29</v>
      </c>
    </row>
    <row r="289" spans="2:4" x14ac:dyDescent="0.25">
      <c r="B289" s="53">
        <v>197305</v>
      </c>
      <c r="C289" s="55">
        <v>23.36</v>
      </c>
      <c r="D289" s="63">
        <v>23.42</v>
      </c>
    </row>
    <row r="290" spans="2:4" x14ac:dyDescent="0.25">
      <c r="B290" s="51">
        <v>197306</v>
      </c>
      <c r="C290" s="52">
        <v>23.47</v>
      </c>
      <c r="D290" s="57">
        <v>23.52</v>
      </c>
    </row>
    <row r="291" spans="2:4" x14ac:dyDescent="0.25">
      <c r="B291" s="53">
        <v>197307</v>
      </c>
      <c r="C291" s="55">
        <v>23.6</v>
      </c>
      <c r="D291" s="63">
        <v>23.67</v>
      </c>
    </row>
    <row r="292" spans="2:4" x14ac:dyDescent="0.25">
      <c r="B292" s="51">
        <v>197308</v>
      </c>
      <c r="C292" s="52">
        <v>23.76</v>
      </c>
      <c r="D292" s="57">
        <v>23.87</v>
      </c>
    </row>
    <row r="293" spans="2:4" x14ac:dyDescent="0.25">
      <c r="B293" s="53">
        <v>197309</v>
      </c>
      <c r="C293" s="55">
        <v>23.79</v>
      </c>
      <c r="D293" s="63">
        <v>24.07</v>
      </c>
    </row>
    <row r="294" spans="2:4" x14ac:dyDescent="0.25">
      <c r="B294" s="51">
        <v>197310</v>
      </c>
      <c r="C294" s="52">
        <v>24.18</v>
      </c>
      <c r="D294" s="57">
        <v>24.28</v>
      </c>
    </row>
    <row r="295" spans="2:4" x14ac:dyDescent="0.25">
      <c r="B295" s="53">
        <v>197311</v>
      </c>
      <c r="C295" s="55">
        <v>24.37</v>
      </c>
      <c r="D295" s="63">
        <v>24.47</v>
      </c>
    </row>
    <row r="296" spans="2:4" x14ac:dyDescent="0.25">
      <c r="B296" s="51">
        <v>197312</v>
      </c>
      <c r="C296" s="52">
        <v>24.65</v>
      </c>
      <c r="D296" s="57">
        <v>24.79</v>
      </c>
    </row>
    <row r="297" spans="2:4" x14ac:dyDescent="0.25">
      <c r="B297" s="53">
        <v>197401</v>
      </c>
      <c r="C297" s="55">
        <v>24.95</v>
      </c>
      <c r="D297" s="63">
        <v>25.1</v>
      </c>
    </row>
    <row r="298" spans="2:4" x14ac:dyDescent="0.25">
      <c r="B298" s="51">
        <v>197402</v>
      </c>
      <c r="C298" s="52">
        <v>25.22</v>
      </c>
      <c r="D298" s="57">
        <v>25.33</v>
      </c>
    </row>
    <row r="299" spans="2:4" x14ac:dyDescent="0.25">
      <c r="B299" s="53">
        <v>197403</v>
      </c>
      <c r="C299" s="55">
        <v>25.42</v>
      </c>
      <c r="D299" s="63">
        <v>25.47</v>
      </c>
    </row>
    <row r="300" spans="2:4" x14ac:dyDescent="0.25">
      <c r="B300" s="51">
        <v>197404</v>
      </c>
      <c r="C300" s="52">
        <v>25.5</v>
      </c>
      <c r="D300" s="57">
        <v>25.52</v>
      </c>
    </row>
    <row r="301" spans="2:4" x14ac:dyDescent="0.25">
      <c r="B301" s="53">
        <v>197405</v>
      </c>
      <c r="C301" s="55">
        <v>25.54</v>
      </c>
      <c r="D301" s="63">
        <v>25.56</v>
      </c>
    </row>
    <row r="302" spans="2:4" x14ac:dyDescent="0.25">
      <c r="B302" s="51">
        <v>197406</v>
      </c>
      <c r="C302" s="52">
        <v>25.58</v>
      </c>
      <c r="D302" s="57">
        <v>25.61</v>
      </c>
    </row>
    <row r="303" spans="2:4" x14ac:dyDescent="0.25">
      <c r="B303" s="53">
        <v>197407</v>
      </c>
      <c r="C303" s="55">
        <v>25.64</v>
      </c>
      <c r="D303" s="63">
        <v>25.69</v>
      </c>
    </row>
    <row r="304" spans="2:4" x14ac:dyDescent="0.25">
      <c r="B304" s="51">
        <v>197408</v>
      </c>
      <c r="C304" s="52">
        <v>25.81</v>
      </c>
      <c r="D304" s="57">
        <v>26.01</v>
      </c>
    </row>
    <row r="305" spans="2:4" x14ac:dyDescent="0.25">
      <c r="B305" s="53">
        <v>197409</v>
      </c>
      <c r="C305" s="55">
        <v>26.28</v>
      </c>
      <c r="D305" s="63">
        <v>26.57</v>
      </c>
    </row>
    <row r="306" spans="2:4" x14ac:dyDescent="0.25">
      <c r="B306" s="51">
        <v>197410</v>
      </c>
      <c r="C306" s="52">
        <v>27.01</v>
      </c>
      <c r="D306" s="57">
        <v>27.3</v>
      </c>
    </row>
    <row r="307" spans="2:4" x14ac:dyDescent="0.25">
      <c r="B307" s="53">
        <v>197411</v>
      </c>
      <c r="C307" s="55">
        <v>27.56</v>
      </c>
      <c r="D307" s="63">
        <v>27.88</v>
      </c>
    </row>
    <row r="308" spans="2:4" x14ac:dyDescent="0.25">
      <c r="B308" s="51">
        <v>197412</v>
      </c>
      <c r="C308" s="52">
        <v>28.23</v>
      </c>
      <c r="D308" s="57">
        <v>28.63</v>
      </c>
    </row>
    <row r="309" spans="2:4" x14ac:dyDescent="0.25">
      <c r="B309" s="53">
        <v>197501</v>
      </c>
      <c r="C309" s="55">
        <v>28.87</v>
      </c>
      <c r="D309" s="63">
        <v>29.07</v>
      </c>
    </row>
    <row r="310" spans="2:4" x14ac:dyDescent="0.25">
      <c r="B310" s="51">
        <v>197502</v>
      </c>
      <c r="C310" s="52">
        <v>29.24</v>
      </c>
      <c r="D310" s="57">
        <v>29.47</v>
      </c>
    </row>
    <row r="311" spans="2:4" x14ac:dyDescent="0.25">
      <c r="B311" s="53">
        <v>197503</v>
      </c>
      <c r="C311" s="55">
        <v>29.66</v>
      </c>
      <c r="D311" s="63">
        <v>29.86</v>
      </c>
    </row>
    <row r="312" spans="2:4" x14ac:dyDescent="0.25">
      <c r="B312" s="51">
        <v>197504</v>
      </c>
      <c r="C312" s="52">
        <v>30.05</v>
      </c>
      <c r="D312" s="57">
        <v>30.24</v>
      </c>
    </row>
    <row r="313" spans="2:4" x14ac:dyDescent="0.25">
      <c r="B313" s="53">
        <v>197505</v>
      </c>
      <c r="C313" s="55">
        <v>30.42</v>
      </c>
      <c r="D313" s="63">
        <v>30.64</v>
      </c>
    </row>
    <row r="314" spans="2:4" x14ac:dyDescent="0.25">
      <c r="B314" s="51">
        <v>197506</v>
      </c>
      <c r="C314" s="52">
        <v>30.82</v>
      </c>
      <c r="D314" s="57">
        <v>31</v>
      </c>
    </row>
    <row r="315" spans="2:4" x14ac:dyDescent="0.25">
      <c r="B315" s="53">
        <v>197507</v>
      </c>
      <c r="C315" s="55">
        <v>31.18</v>
      </c>
      <c r="D315" s="63">
        <v>31.36</v>
      </c>
    </row>
    <row r="316" spans="2:4" x14ac:dyDescent="0.25">
      <c r="B316" s="51">
        <v>197508</v>
      </c>
      <c r="C316" s="52">
        <v>31.52</v>
      </c>
      <c r="D316" s="57">
        <v>31.7</v>
      </c>
    </row>
    <row r="317" spans="2:4" x14ac:dyDescent="0.25">
      <c r="B317" s="53">
        <v>197509</v>
      </c>
      <c r="C317" s="55">
        <v>31.85</v>
      </c>
      <c r="D317" s="63">
        <v>32.020000000000003</v>
      </c>
    </row>
    <row r="318" spans="2:4" x14ac:dyDescent="0.25">
      <c r="B318" s="51">
        <v>197510</v>
      </c>
      <c r="C318" s="52">
        <v>32.17</v>
      </c>
      <c r="D318" s="57">
        <v>32.36</v>
      </c>
    </row>
    <row r="319" spans="2:4" x14ac:dyDescent="0.25">
      <c r="B319" s="53">
        <v>197511</v>
      </c>
      <c r="C319" s="55">
        <v>32.51</v>
      </c>
      <c r="D319" s="63">
        <v>32.68</v>
      </c>
    </row>
    <row r="320" spans="2:4" x14ac:dyDescent="0.25">
      <c r="B320" s="51">
        <v>197512</v>
      </c>
      <c r="C320" s="52">
        <v>32.840000000000003</v>
      </c>
      <c r="D320" s="57">
        <v>32.96</v>
      </c>
    </row>
    <row r="321" spans="2:4" x14ac:dyDescent="0.25">
      <c r="B321" s="53">
        <v>197601</v>
      </c>
      <c r="C321" s="55">
        <v>33.1</v>
      </c>
      <c r="D321" s="63">
        <v>33.32</v>
      </c>
    </row>
    <row r="322" spans="2:4" x14ac:dyDescent="0.25">
      <c r="B322" s="51">
        <v>197602</v>
      </c>
      <c r="C322" s="52">
        <v>33.49</v>
      </c>
      <c r="D322" s="57">
        <v>33.630000000000003</v>
      </c>
    </row>
    <row r="323" spans="2:4" x14ac:dyDescent="0.25">
      <c r="B323" s="53">
        <v>197603</v>
      </c>
      <c r="C323" s="55">
        <v>33.79</v>
      </c>
      <c r="D323" s="63">
        <v>33.950000000000003</v>
      </c>
    </row>
    <row r="324" spans="2:4" x14ac:dyDescent="0.25">
      <c r="B324" s="51">
        <v>197604</v>
      </c>
      <c r="C324" s="52">
        <v>34.1</v>
      </c>
      <c r="D324" s="57">
        <v>34.29</v>
      </c>
    </row>
    <row r="325" spans="2:4" x14ac:dyDescent="0.25">
      <c r="B325" s="53">
        <v>197605</v>
      </c>
      <c r="C325" s="55">
        <v>34.450000000000003</v>
      </c>
      <c r="D325" s="63">
        <v>34.58</v>
      </c>
    </row>
    <row r="326" spans="2:4" x14ac:dyDescent="0.25">
      <c r="B326" s="51">
        <v>197606</v>
      </c>
      <c r="C326" s="52">
        <v>34.65</v>
      </c>
      <c r="D326" s="57">
        <v>34.700000000000003</v>
      </c>
    </row>
    <row r="327" spans="2:4" x14ac:dyDescent="0.25">
      <c r="B327" s="53">
        <v>197607</v>
      </c>
      <c r="C327" s="55">
        <v>34.89</v>
      </c>
      <c r="D327" s="63">
        <v>35.119999999999997</v>
      </c>
    </row>
    <row r="328" spans="2:4" x14ac:dyDescent="0.25">
      <c r="B328" s="51">
        <v>197608</v>
      </c>
      <c r="C328" s="52">
        <v>35.200000000000003</v>
      </c>
      <c r="D328" s="57">
        <v>35.22</v>
      </c>
    </row>
    <row r="329" spans="2:4" x14ac:dyDescent="0.25">
      <c r="B329" s="53">
        <v>197609</v>
      </c>
      <c r="C329" s="55">
        <v>35.25</v>
      </c>
      <c r="D329" s="63">
        <v>35.29</v>
      </c>
    </row>
    <row r="330" spans="2:4" x14ac:dyDescent="0.25">
      <c r="B330" s="51">
        <v>197610</v>
      </c>
      <c r="C330" s="52">
        <v>35.409999999999997</v>
      </c>
      <c r="D330" s="57">
        <v>35.58</v>
      </c>
    </row>
    <row r="331" spans="2:4" x14ac:dyDescent="0.25">
      <c r="B331" s="53">
        <v>197611</v>
      </c>
      <c r="C331" s="55">
        <v>35.81</v>
      </c>
      <c r="D331" s="63">
        <v>36.04</v>
      </c>
    </row>
    <row r="332" spans="2:4" x14ac:dyDescent="0.25">
      <c r="B332" s="51">
        <v>197612</v>
      </c>
      <c r="C332" s="52">
        <v>36.200000000000003</v>
      </c>
      <c r="D332" s="57">
        <v>36.32</v>
      </c>
    </row>
    <row r="333" spans="2:4" x14ac:dyDescent="0.25">
      <c r="B333" s="53">
        <v>197701</v>
      </c>
      <c r="C333" s="55">
        <v>36.369999999999997</v>
      </c>
      <c r="D333" s="63">
        <v>36.380000000000003</v>
      </c>
    </row>
    <row r="334" spans="2:4" x14ac:dyDescent="0.25">
      <c r="B334" s="51">
        <v>197702</v>
      </c>
      <c r="C334" s="52">
        <v>36.380000000000003</v>
      </c>
      <c r="D334" s="57">
        <v>36.380000000000003</v>
      </c>
    </row>
    <row r="335" spans="2:4" x14ac:dyDescent="0.25">
      <c r="B335" s="53">
        <v>197703</v>
      </c>
      <c r="C335" s="55">
        <v>36.46</v>
      </c>
      <c r="D335" s="63">
        <v>36.590000000000003</v>
      </c>
    </row>
    <row r="336" spans="2:4" x14ac:dyDescent="0.25">
      <c r="B336" s="51">
        <v>197704</v>
      </c>
      <c r="C336" s="52">
        <v>36.54</v>
      </c>
      <c r="D336" s="57">
        <v>36.5</v>
      </c>
    </row>
    <row r="337" spans="2:4" x14ac:dyDescent="0.25">
      <c r="B337" s="53">
        <v>197705</v>
      </c>
      <c r="C337" s="55">
        <v>36.5</v>
      </c>
      <c r="D337" s="63">
        <v>36.5</v>
      </c>
    </row>
    <row r="338" spans="2:4" x14ac:dyDescent="0.25">
      <c r="B338" s="51">
        <v>197706</v>
      </c>
      <c r="C338" s="52">
        <v>36.5</v>
      </c>
      <c r="D338" s="57">
        <v>36.5</v>
      </c>
    </row>
    <row r="339" spans="2:4" x14ac:dyDescent="0.25">
      <c r="B339" s="53">
        <v>197707</v>
      </c>
      <c r="C339" s="55">
        <v>36.51</v>
      </c>
      <c r="D339" s="63">
        <v>36.54</v>
      </c>
    </row>
    <row r="340" spans="2:4" x14ac:dyDescent="0.25">
      <c r="B340" s="51">
        <v>197708</v>
      </c>
      <c r="C340" s="52">
        <v>36.67</v>
      </c>
      <c r="D340" s="57">
        <v>36.82</v>
      </c>
    </row>
    <row r="341" spans="2:4" x14ac:dyDescent="0.25">
      <c r="B341" s="53">
        <v>197709</v>
      </c>
      <c r="C341" s="55">
        <v>36.97</v>
      </c>
      <c r="D341" s="63">
        <v>37.14</v>
      </c>
    </row>
    <row r="342" spans="2:4" x14ac:dyDescent="0.25">
      <c r="B342" s="51">
        <v>197710</v>
      </c>
      <c r="C342" s="52">
        <v>37.229999999999997</v>
      </c>
      <c r="D342" s="57">
        <v>37.35</v>
      </c>
    </row>
    <row r="343" spans="2:4" x14ac:dyDescent="0.25">
      <c r="B343" s="53">
        <v>197711</v>
      </c>
      <c r="C343" s="55">
        <v>37.450000000000003</v>
      </c>
      <c r="D343" s="63">
        <v>37.549999999999997</v>
      </c>
    </row>
    <row r="344" spans="2:4" x14ac:dyDescent="0.25">
      <c r="B344" s="51">
        <v>197712</v>
      </c>
      <c r="C344" s="52">
        <v>37.71</v>
      </c>
      <c r="D344" s="57">
        <v>37.96</v>
      </c>
    </row>
    <row r="345" spans="2:4" x14ac:dyDescent="0.25">
      <c r="B345" s="53">
        <v>197801</v>
      </c>
      <c r="C345" s="55">
        <v>38.03</v>
      </c>
      <c r="D345" s="63">
        <v>38.08</v>
      </c>
    </row>
    <row r="346" spans="2:4" x14ac:dyDescent="0.25">
      <c r="B346" s="51">
        <v>197802</v>
      </c>
      <c r="C346" s="52">
        <v>38.14</v>
      </c>
      <c r="D346" s="57">
        <v>38.22</v>
      </c>
    </row>
    <row r="347" spans="2:4" x14ac:dyDescent="0.25">
      <c r="B347" s="53">
        <v>197803</v>
      </c>
      <c r="C347" s="55">
        <v>38.33</v>
      </c>
      <c r="D347" s="63">
        <v>38.42</v>
      </c>
    </row>
    <row r="348" spans="2:4" x14ac:dyDescent="0.25">
      <c r="B348" s="51">
        <v>197804</v>
      </c>
      <c r="C348" s="52">
        <v>38.49</v>
      </c>
      <c r="D348" s="57">
        <v>38.58</v>
      </c>
    </row>
    <row r="349" spans="2:4" x14ac:dyDescent="0.25">
      <c r="B349" s="53">
        <v>197805</v>
      </c>
      <c r="C349" s="55">
        <v>38.659999999999997</v>
      </c>
      <c r="D349" s="63">
        <v>38.75</v>
      </c>
    </row>
    <row r="350" spans="2:4" x14ac:dyDescent="0.25">
      <c r="B350" s="51">
        <v>197806</v>
      </c>
      <c r="C350" s="52">
        <v>38.81</v>
      </c>
      <c r="D350" s="57">
        <v>38.869999999999997</v>
      </c>
    </row>
    <row r="351" spans="2:4" x14ac:dyDescent="0.25">
      <c r="B351" s="53">
        <v>197807</v>
      </c>
      <c r="C351" s="55">
        <v>38.950000000000003</v>
      </c>
      <c r="D351" s="63">
        <v>38.99</v>
      </c>
    </row>
    <row r="352" spans="2:4" x14ac:dyDescent="0.25">
      <c r="B352" s="51">
        <v>197808</v>
      </c>
      <c r="C352" s="52">
        <v>39.11</v>
      </c>
      <c r="D352" s="57">
        <v>39.229999999999997</v>
      </c>
    </row>
    <row r="353" spans="2:4" x14ac:dyDescent="0.25">
      <c r="B353" s="53">
        <v>197809</v>
      </c>
      <c r="C353" s="55">
        <v>39.450000000000003</v>
      </c>
      <c r="D353" s="63">
        <v>39.75</v>
      </c>
    </row>
    <row r="354" spans="2:4" x14ac:dyDescent="0.25">
      <c r="B354" s="51">
        <v>197810</v>
      </c>
      <c r="C354" s="52">
        <v>39.979999999999997</v>
      </c>
      <c r="D354" s="57">
        <v>40.200000000000003</v>
      </c>
    </row>
    <row r="355" spans="2:4" x14ac:dyDescent="0.25">
      <c r="B355" s="53">
        <v>197811</v>
      </c>
      <c r="C355" s="55">
        <v>40.4</v>
      </c>
      <c r="D355" s="63">
        <v>40.6</v>
      </c>
    </row>
    <row r="356" spans="2:4" x14ac:dyDescent="0.25">
      <c r="B356" s="51">
        <v>197812</v>
      </c>
      <c r="C356" s="52">
        <v>40.79</v>
      </c>
      <c r="D356" s="57">
        <v>41</v>
      </c>
    </row>
    <row r="357" spans="2:4" x14ac:dyDescent="0.25">
      <c r="B357" s="53">
        <v>197901</v>
      </c>
      <c r="C357" s="55">
        <v>41.15</v>
      </c>
      <c r="D357" s="63">
        <v>41.3</v>
      </c>
    </row>
    <row r="358" spans="2:4" x14ac:dyDescent="0.25">
      <c r="B358" s="51">
        <v>197902</v>
      </c>
      <c r="C358" s="52">
        <v>41.44</v>
      </c>
      <c r="D358" s="57">
        <v>41.58</v>
      </c>
    </row>
    <row r="359" spans="2:4" x14ac:dyDescent="0.25">
      <c r="B359" s="53">
        <v>197903</v>
      </c>
      <c r="C359" s="55">
        <v>41.79</v>
      </c>
      <c r="D359" s="63">
        <v>42.02</v>
      </c>
    </row>
    <row r="360" spans="2:4" x14ac:dyDescent="0.25">
      <c r="B360" s="51">
        <v>197904</v>
      </c>
      <c r="C360" s="52">
        <v>42.21</v>
      </c>
      <c r="D360" s="57">
        <v>42.43</v>
      </c>
    </row>
    <row r="361" spans="2:4" x14ac:dyDescent="0.25">
      <c r="B361" s="53">
        <v>197905</v>
      </c>
      <c r="C361" s="55">
        <v>42.56</v>
      </c>
      <c r="D361" s="63">
        <v>42.69</v>
      </c>
    </row>
    <row r="362" spans="2:4" x14ac:dyDescent="0.25">
      <c r="B362" s="51">
        <v>197906</v>
      </c>
      <c r="C362" s="52">
        <v>42.69</v>
      </c>
      <c r="D362" s="57">
        <v>42.71</v>
      </c>
    </row>
    <row r="363" spans="2:4" x14ac:dyDescent="0.25">
      <c r="B363" s="53">
        <v>197907</v>
      </c>
      <c r="C363" s="55">
        <v>42.74</v>
      </c>
      <c r="D363" s="63">
        <v>42.76</v>
      </c>
    </row>
    <row r="364" spans="2:4" x14ac:dyDescent="0.25">
      <c r="B364" s="51">
        <v>197908</v>
      </c>
      <c r="C364" s="52">
        <v>42.8</v>
      </c>
      <c r="D364" s="57">
        <v>42.88</v>
      </c>
    </row>
    <row r="365" spans="2:4" x14ac:dyDescent="0.25">
      <c r="B365" s="53">
        <v>197909</v>
      </c>
      <c r="C365" s="55">
        <v>42.89</v>
      </c>
      <c r="D365" s="63">
        <v>43</v>
      </c>
    </row>
    <row r="366" spans="2:4" x14ac:dyDescent="0.25">
      <c r="B366" s="51">
        <v>197910</v>
      </c>
      <c r="C366" s="52">
        <v>43.14</v>
      </c>
      <c r="D366" s="57">
        <v>43.23</v>
      </c>
    </row>
    <row r="367" spans="2:4" x14ac:dyDescent="0.25">
      <c r="B367" s="53">
        <v>197911</v>
      </c>
      <c r="C367" s="55">
        <v>43.38</v>
      </c>
      <c r="D367" s="63">
        <v>43.53</v>
      </c>
    </row>
    <row r="368" spans="2:4" x14ac:dyDescent="0.25">
      <c r="B368" s="51">
        <v>197912</v>
      </c>
      <c r="C368" s="52">
        <v>43.79</v>
      </c>
      <c r="D368" s="57">
        <v>44</v>
      </c>
    </row>
    <row r="369" spans="2:4" x14ac:dyDescent="0.25">
      <c r="B369" s="53">
        <v>198001</v>
      </c>
      <c r="C369" s="55">
        <v>44.16</v>
      </c>
      <c r="D369" s="63">
        <v>44.41</v>
      </c>
    </row>
    <row r="370" spans="2:4" x14ac:dyDescent="0.25">
      <c r="B370" s="51">
        <v>198002</v>
      </c>
      <c r="C370" s="52">
        <v>44.68</v>
      </c>
      <c r="D370" s="57">
        <v>44.94</v>
      </c>
    </row>
    <row r="371" spans="2:4" x14ac:dyDescent="0.25">
      <c r="B371" s="53">
        <v>198003</v>
      </c>
      <c r="C371" s="55">
        <v>45.32</v>
      </c>
      <c r="D371" s="63">
        <v>45.62</v>
      </c>
    </row>
    <row r="372" spans="2:4" x14ac:dyDescent="0.25">
      <c r="B372" s="51">
        <v>198004</v>
      </c>
      <c r="C372" s="52">
        <v>45.82</v>
      </c>
      <c r="D372" s="57">
        <v>46.05</v>
      </c>
    </row>
    <row r="373" spans="2:4" x14ac:dyDescent="0.25">
      <c r="B373" s="53">
        <v>198005</v>
      </c>
      <c r="C373" s="55">
        <v>46.44</v>
      </c>
      <c r="D373" s="63">
        <v>46.78</v>
      </c>
    </row>
    <row r="374" spans="2:4" x14ac:dyDescent="0.25">
      <c r="B374" s="51">
        <v>198006</v>
      </c>
      <c r="C374" s="52">
        <v>47.1</v>
      </c>
      <c r="D374" s="57">
        <v>47.32</v>
      </c>
    </row>
    <row r="375" spans="2:4" x14ac:dyDescent="0.25">
      <c r="B375" s="53">
        <v>198007</v>
      </c>
      <c r="C375" s="55">
        <v>47.52</v>
      </c>
      <c r="D375" s="63">
        <v>47.79</v>
      </c>
    </row>
    <row r="376" spans="2:4" x14ac:dyDescent="0.25">
      <c r="B376" s="51">
        <v>198008</v>
      </c>
      <c r="C376" s="52">
        <v>48.02</v>
      </c>
      <c r="D376" s="57">
        <v>48.24</v>
      </c>
    </row>
    <row r="377" spans="2:4" x14ac:dyDescent="0.25">
      <c r="B377" s="53">
        <v>198009</v>
      </c>
      <c r="C377" s="55">
        <v>48.56</v>
      </c>
      <c r="D377" s="63">
        <v>48.92</v>
      </c>
    </row>
    <row r="378" spans="2:4" x14ac:dyDescent="0.25">
      <c r="B378" s="51">
        <v>198010</v>
      </c>
      <c r="C378" s="52">
        <v>49.23</v>
      </c>
      <c r="D378" s="57">
        <v>49.6</v>
      </c>
    </row>
    <row r="379" spans="2:4" x14ac:dyDescent="0.25">
      <c r="B379" s="53">
        <v>198011</v>
      </c>
      <c r="C379" s="55">
        <v>49.93</v>
      </c>
      <c r="D379" s="63">
        <v>50.27</v>
      </c>
    </row>
    <row r="380" spans="2:4" x14ac:dyDescent="0.25">
      <c r="B380" s="51">
        <v>198012</v>
      </c>
      <c r="C380" s="52">
        <v>50.56</v>
      </c>
      <c r="D380" s="57">
        <v>50.92</v>
      </c>
    </row>
    <row r="381" spans="2:4" x14ac:dyDescent="0.25">
      <c r="B381" s="53">
        <v>198101</v>
      </c>
      <c r="C381" s="55">
        <v>51.08</v>
      </c>
      <c r="D381" s="63">
        <v>51.45</v>
      </c>
    </row>
    <row r="382" spans="2:4" x14ac:dyDescent="0.25">
      <c r="B382" s="51">
        <v>198102</v>
      </c>
      <c r="C382" s="52">
        <v>51.71</v>
      </c>
      <c r="D382" s="57">
        <v>51.96</v>
      </c>
    </row>
    <row r="383" spans="2:4" x14ac:dyDescent="0.25">
      <c r="B383" s="53">
        <v>198103</v>
      </c>
      <c r="C383" s="55">
        <v>52.24</v>
      </c>
      <c r="D383" s="63">
        <v>52.49</v>
      </c>
    </row>
    <row r="384" spans="2:4" x14ac:dyDescent="0.25">
      <c r="B384" s="51">
        <v>198104</v>
      </c>
      <c r="C384" s="52">
        <v>52.71</v>
      </c>
      <c r="D384" s="57">
        <v>52.94</v>
      </c>
    </row>
    <row r="385" spans="2:4" x14ac:dyDescent="0.25">
      <c r="B385" s="53">
        <v>198105</v>
      </c>
      <c r="C385" s="55">
        <v>53.24</v>
      </c>
      <c r="D385" s="63">
        <v>53.57</v>
      </c>
    </row>
    <row r="386" spans="2:4" x14ac:dyDescent="0.25">
      <c r="B386" s="51">
        <v>198106</v>
      </c>
      <c r="C386" s="52">
        <v>53.9</v>
      </c>
      <c r="D386" s="57">
        <v>54.18</v>
      </c>
    </row>
    <row r="387" spans="2:4" x14ac:dyDescent="0.25">
      <c r="B387" s="53">
        <v>198107</v>
      </c>
      <c r="C387" s="55">
        <v>54.57</v>
      </c>
      <c r="D387" s="63">
        <v>54.93</v>
      </c>
    </row>
    <row r="388" spans="2:4" x14ac:dyDescent="0.25">
      <c r="B388" s="51">
        <v>198108</v>
      </c>
      <c r="C388" s="52">
        <v>55.3</v>
      </c>
      <c r="D388" s="57">
        <v>55.68</v>
      </c>
    </row>
    <row r="389" spans="2:4" x14ac:dyDescent="0.25">
      <c r="B389" s="53">
        <v>198109</v>
      </c>
      <c r="C389" s="55">
        <v>56.03</v>
      </c>
      <c r="D389" s="63">
        <v>56.39</v>
      </c>
    </row>
    <row r="390" spans="2:4" x14ac:dyDescent="0.25">
      <c r="B390" s="51">
        <v>198110</v>
      </c>
      <c r="C390" s="52">
        <v>56.79</v>
      </c>
      <c r="D390" s="57">
        <v>57.22</v>
      </c>
    </row>
    <row r="391" spans="2:4" x14ac:dyDescent="0.25">
      <c r="B391" s="53">
        <v>198111</v>
      </c>
      <c r="C391" s="55">
        <v>57.66</v>
      </c>
      <c r="D391" s="63">
        <v>58.09</v>
      </c>
    </row>
    <row r="392" spans="2:4" x14ac:dyDescent="0.25">
      <c r="B392" s="51">
        <v>198112</v>
      </c>
      <c r="C392" s="52">
        <v>58.64</v>
      </c>
      <c r="D392" s="57">
        <v>59.07</v>
      </c>
    </row>
    <row r="393" spans="2:4" x14ac:dyDescent="0.25">
      <c r="B393" s="53">
        <v>198201</v>
      </c>
      <c r="C393" s="55">
        <v>59.5</v>
      </c>
      <c r="D393" s="63">
        <v>59.84</v>
      </c>
    </row>
    <row r="394" spans="2:4" x14ac:dyDescent="0.25">
      <c r="B394" s="51">
        <v>198202</v>
      </c>
      <c r="C394" s="52">
        <v>60.24</v>
      </c>
      <c r="D394" s="57">
        <v>60.63</v>
      </c>
    </row>
    <row r="395" spans="2:4" x14ac:dyDescent="0.25">
      <c r="B395" s="53">
        <v>198203</v>
      </c>
      <c r="C395" s="55">
        <v>60.99</v>
      </c>
      <c r="D395" s="63">
        <v>61.4</v>
      </c>
    </row>
    <row r="396" spans="2:4" x14ac:dyDescent="0.25">
      <c r="B396" s="51">
        <v>198204</v>
      </c>
      <c r="C396" s="52">
        <v>61.82</v>
      </c>
      <c r="D396" s="57">
        <v>62.21</v>
      </c>
    </row>
    <row r="397" spans="2:4" x14ac:dyDescent="0.25">
      <c r="B397" s="53">
        <v>198205</v>
      </c>
      <c r="C397" s="55">
        <v>62.63</v>
      </c>
      <c r="D397" s="63">
        <v>63.02</v>
      </c>
    </row>
    <row r="398" spans="2:4" x14ac:dyDescent="0.25">
      <c r="B398" s="51">
        <v>198206</v>
      </c>
      <c r="C398" s="52">
        <v>63.52</v>
      </c>
      <c r="D398" s="57">
        <v>63.84</v>
      </c>
    </row>
    <row r="399" spans="2:4" x14ac:dyDescent="0.25">
      <c r="B399" s="53">
        <v>198207</v>
      </c>
      <c r="C399" s="55">
        <v>64.25</v>
      </c>
      <c r="D399" s="63">
        <v>64.69</v>
      </c>
    </row>
    <row r="400" spans="2:4" x14ac:dyDescent="0.25">
      <c r="B400" s="51">
        <v>198208</v>
      </c>
      <c r="C400" s="52">
        <v>65.180000000000007</v>
      </c>
      <c r="D400" s="57">
        <v>65.55</v>
      </c>
    </row>
    <row r="401" spans="2:4" x14ac:dyDescent="0.25">
      <c r="B401" s="53">
        <v>198209</v>
      </c>
      <c r="C401" s="55">
        <v>65.98</v>
      </c>
      <c r="D401" s="63">
        <v>66.42</v>
      </c>
    </row>
    <row r="402" spans="2:4" x14ac:dyDescent="0.25">
      <c r="B402" s="51">
        <v>198210</v>
      </c>
      <c r="C402" s="52">
        <v>66.989999999999995</v>
      </c>
      <c r="D402" s="57">
        <v>67.680000000000007</v>
      </c>
    </row>
    <row r="403" spans="2:4" x14ac:dyDescent="0.25">
      <c r="B403" s="53">
        <v>198211</v>
      </c>
      <c r="C403" s="55">
        <v>68.34</v>
      </c>
      <c r="D403" s="63">
        <v>68.97</v>
      </c>
    </row>
    <row r="404" spans="2:4" x14ac:dyDescent="0.25">
      <c r="B404" s="51">
        <v>198212</v>
      </c>
      <c r="C404" s="52">
        <v>69.59</v>
      </c>
      <c r="D404" s="57">
        <v>70.290000000000006</v>
      </c>
    </row>
    <row r="405" spans="2:4" x14ac:dyDescent="0.25">
      <c r="B405" s="53">
        <v>198301</v>
      </c>
      <c r="C405" s="55">
        <v>70.900000000000006</v>
      </c>
      <c r="D405" s="63">
        <v>71.45</v>
      </c>
    </row>
    <row r="406" spans="2:4" x14ac:dyDescent="0.25">
      <c r="B406" s="51">
        <v>198302</v>
      </c>
      <c r="C406" s="52">
        <v>72.06</v>
      </c>
      <c r="D406" s="57">
        <v>72.81</v>
      </c>
    </row>
    <row r="407" spans="2:4" x14ac:dyDescent="0.25">
      <c r="B407" s="53">
        <v>198303</v>
      </c>
      <c r="C407" s="55">
        <v>73.48</v>
      </c>
      <c r="D407" s="63">
        <v>74.19</v>
      </c>
    </row>
    <row r="408" spans="2:4" x14ac:dyDescent="0.25">
      <c r="B408" s="51">
        <v>198304</v>
      </c>
      <c r="C408" s="52">
        <v>74.89</v>
      </c>
      <c r="D408" s="57">
        <v>75.599999999999994</v>
      </c>
    </row>
    <row r="409" spans="2:4" x14ac:dyDescent="0.25">
      <c r="B409" s="53">
        <v>198305</v>
      </c>
      <c r="C409" s="55">
        <v>76.36</v>
      </c>
      <c r="D409" s="63">
        <v>77.040000000000006</v>
      </c>
    </row>
    <row r="410" spans="2:4" x14ac:dyDescent="0.25">
      <c r="B410" s="51">
        <v>198306</v>
      </c>
      <c r="C410" s="52">
        <v>77.78</v>
      </c>
      <c r="D410" s="57">
        <v>78.510000000000005</v>
      </c>
    </row>
    <row r="411" spans="2:4" x14ac:dyDescent="0.25">
      <c r="B411" s="53">
        <v>198307</v>
      </c>
      <c r="C411" s="55">
        <v>79.22</v>
      </c>
      <c r="D411" s="63">
        <v>80</v>
      </c>
    </row>
    <row r="412" spans="2:4" x14ac:dyDescent="0.25">
      <c r="B412" s="51">
        <v>198308</v>
      </c>
      <c r="C412" s="52">
        <v>80.88</v>
      </c>
      <c r="D412" s="57">
        <v>81.680000000000007</v>
      </c>
    </row>
    <row r="413" spans="2:4" x14ac:dyDescent="0.25">
      <c r="B413" s="53">
        <v>198309</v>
      </c>
      <c r="C413" s="55">
        <v>82.52</v>
      </c>
      <c r="D413" s="63">
        <v>83.4</v>
      </c>
    </row>
    <row r="414" spans="2:4" x14ac:dyDescent="0.25">
      <c r="B414" s="51">
        <v>198310</v>
      </c>
      <c r="C414" s="52">
        <v>84.26</v>
      </c>
      <c r="D414" s="57">
        <v>85.15</v>
      </c>
    </row>
    <row r="415" spans="2:4" x14ac:dyDescent="0.25">
      <c r="B415" s="53">
        <v>198311</v>
      </c>
      <c r="C415" s="55">
        <v>86.11</v>
      </c>
      <c r="D415" s="63">
        <v>86.94</v>
      </c>
    </row>
    <row r="416" spans="2:4" x14ac:dyDescent="0.25">
      <c r="B416" s="51">
        <v>198312</v>
      </c>
      <c r="C416" s="52">
        <v>87.83</v>
      </c>
      <c r="D416" s="57">
        <v>88.77</v>
      </c>
    </row>
    <row r="417" spans="2:4" x14ac:dyDescent="0.25">
      <c r="B417" s="53">
        <v>198401</v>
      </c>
      <c r="C417" s="55">
        <v>89.79</v>
      </c>
      <c r="D417" s="63">
        <v>90.63</v>
      </c>
    </row>
    <row r="418" spans="2:4" x14ac:dyDescent="0.25">
      <c r="B418" s="51">
        <v>198402</v>
      </c>
      <c r="C418" s="52">
        <v>91.57</v>
      </c>
      <c r="D418" s="57">
        <v>92.53</v>
      </c>
    </row>
    <row r="419" spans="2:4" x14ac:dyDescent="0.25">
      <c r="B419" s="53">
        <v>198403</v>
      </c>
      <c r="C419" s="55">
        <v>93.46</v>
      </c>
      <c r="D419" s="63">
        <v>94.47</v>
      </c>
    </row>
    <row r="420" spans="2:4" x14ac:dyDescent="0.25">
      <c r="B420" s="51">
        <v>198404</v>
      </c>
      <c r="C420" s="52">
        <v>95.42</v>
      </c>
      <c r="D420" s="57">
        <v>96.45</v>
      </c>
    </row>
    <row r="421" spans="2:4" x14ac:dyDescent="0.25">
      <c r="B421" s="53">
        <v>198405</v>
      </c>
      <c r="C421" s="55">
        <v>97.46</v>
      </c>
      <c r="D421" s="63">
        <v>98.47</v>
      </c>
    </row>
    <row r="422" spans="2:4" x14ac:dyDescent="0.25">
      <c r="B422" s="51">
        <v>198406</v>
      </c>
      <c r="C422" s="52">
        <v>99.4</v>
      </c>
      <c r="D422" s="57">
        <v>100.4</v>
      </c>
    </row>
    <row r="423" spans="2:4" x14ac:dyDescent="0.25">
      <c r="B423" s="53">
        <v>198407</v>
      </c>
      <c r="C423" s="55">
        <v>101.73</v>
      </c>
      <c r="D423" s="63">
        <v>102.65</v>
      </c>
    </row>
    <row r="424" spans="2:4" x14ac:dyDescent="0.25">
      <c r="B424" s="51">
        <v>198408</v>
      </c>
      <c r="C424" s="52">
        <v>103.73</v>
      </c>
      <c r="D424" s="57">
        <v>104.81</v>
      </c>
    </row>
    <row r="425" spans="2:4" x14ac:dyDescent="0.25">
      <c r="B425" s="53">
        <v>198409</v>
      </c>
      <c r="C425" s="55">
        <v>105.93</v>
      </c>
      <c r="D425" s="63">
        <v>107.01</v>
      </c>
    </row>
    <row r="426" spans="2:4" x14ac:dyDescent="0.25">
      <c r="B426" s="51">
        <v>198410</v>
      </c>
      <c r="C426" s="52">
        <v>108.13</v>
      </c>
      <c r="D426" s="57">
        <v>109.26</v>
      </c>
    </row>
    <row r="427" spans="2:4" x14ac:dyDescent="0.25">
      <c r="B427" s="53">
        <v>198411</v>
      </c>
      <c r="C427" s="55">
        <v>110.43</v>
      </c>
      <c r="D427" s="63">
        <v>111.55</v>
      </c>
    </row>
    <row r="428" spans="2:4" x14ac:dyDescent="0.25">
      <c r="B428" s="51">
        <v>198412</v>
      </c>
      <c r="C428" s="52">
        <v>112.76</v>
      </c>
      <c r="D428" s="57">
        <v>113.89</v>
      </c>
    </row>
    <row r="429" spans="2:4" x14ac:dyDescent="0.25">
      <c r="B429" s="53">
        <v>198501</v>
      </c>
      <c r="C429" s="55">
        <v>115.17</v>
      </c>
      <c r="D429" s="63">
        <v>116.6</v>
      </c>
    </row>
    <row r="430" spans="2:4" x14ac:dyDescent="0.25">
      <c r="B430" s="51">
        <v>198502</v>
      </c>
      <c r="C430" s="52">
        <v>118.25</v>
      </c>
      <c r="D430" s="57">
        <v>120.1</v>
      </c>
    </row>
    <row r="431" spans="2:4" x14ac:dyDescent="0.25">
      <c r="B431" s="53">
        <v>198503</v>
      </c>
      <c r="C431" s="55">
        <v>123.15</v>
      </c>
      <c r="D431" s="63">
        <v>126.27</v>
      </c>
    </row>
    <row r="432" spans="2:4" x14ac:dyDescent="0.25">
      <c r="B432" s="51">
        <v>198504</v>
      </c>
      <c r="C432" s="52">
        <v>129.62</v>
      </c>
      <c r="D432" s="57">
        <v>132.58000000000001</v>
      </c>
    </row>
    <row r="433" spans="2:4" x14ac:dyDescent="0.25">
      <c r="B433" s="53">
        <v>198505</v>
      </c>
      <c r="C433" s="55">
        <v>135.94999999999999</v>
      </c>
      <c r="D433" s="63">
        <v>138.69999999999999</v>
      </c>
    </row>
    <row r="434" spans="2:4" x14ac:dyDescent="0.25">
      <c r="B434" s="51">
        <v>198506</v>
      </c>
      <c r="C434" s="52">
        <v>140.72999999999999</v>
      </c>
      <c r="D434" s="57">
        <v>142.9</v>
      </c>
    </row>
    <row r="435" spans="2:4" x14ac:dyDescent="0.25">
      <c r="B435" s="53">
        <v>198507</v>
      </c>
      <c r="C435" s="55">
        <v>145.51</v>
      </c>
      <c r="D435" s="63">
        <v>147.79</v>
      </c>
    </row>
    <row r="436" spans="2:4" x14ac:dyDescent="0.25">
      <c r="B436" s="51">
        <v>198508</v>
      </c>
      <c r="C436" s="52">
        <v>150.03</v>
      </c>
      <c r="D436" s="57">
        <v>152.06</v>
      </c>
    </row>
    <row r="437" spans="2:4" x14ac:dyDescent="0.25">
      <c r="B437" s="53">
        <v>198509</v>
      </c>
      <c r="C437" s="55">
        <v>155.30000000000001</v>
      </c>
      <c r="D437" s="63">
        <v>157.9</v>
      </c>
    </row>
    <row r="438" spans="2:4" x14ac:dyDescent="0.25">
      <c r="B438" s="51">
        <v>198510</v>
      </c>
      <c r="C438" s="52">
        <v>160.26</v>
      </c>
      <c r="D438" s="57">
        <v>162.43</v>
      </c>
    </row>
    <row r="439" spans="2:4" x14ac:dyDescent="0.25">
      <c r="B439" s="53">
        <v>198511</v>
      </c>
      <c r="C439" s="55">
        <v>164.58</v>
      </c>
      <c r="D439" s="63">
        <v>166.64</v>
      </c>
    </row>
    <row r="440" spans="2:4" x14ac:dyDescent="0.25">
      <c r="B440" s="51">
        <v>198512</v>
      </c>
      <c r="C440" s="52">
        <v>169.19</v>
      </c>
      <c r="D440" s="57">
        <v>172.2</v>
      </c>
    </row>
    <row r="441" spans="2:4" x14ac:dyDescent="0.25">
      <c r="B441" s="53">
        <v>198601</v>
      </c>
      <c r="C441" s="55">
        <v>173.7</v>
      </c>
      <c r="D441" s="63">
        <v>175</v>
      </c>
    </row>
    <row r="442" spans="2:4" x14ac:dyDescent="0.25">
      <c r="B442" s="51">
        <v>198602</v>
      </c>
      <c r="C442" s="52">
        <v>176.59</v>
      </c>
      <c r="D442" s="57">
        <v>178.1</v>
      </c>
    </row>
    <row r="443" spans="2:4" x14ac:dyDescent="0.25">
      <c r="B443" s="53">
        <v>198603</v>
      </c>
      <c r="C443" s="55">
        <v>179.74</v>
      </c>
      <c r="D443" s="63">
        <v>181.53</v>
      </c>
    </row>
    <row r="444" spans="2:4" x14ac:dyDescent="0.25">
      <c r="B444" s="51">
        <v>198604</v>
      </c>
      <c r="C444" s="52">
        <v>184.43</v>
      </c>
      <c r="D444" s="57">
        <v>186.56</v>
      </c>
    </row>
    <row r="445" spans="2:4" x14ac:dyDescent="0.25">
      <c r="B445" s="53">
        <v>198605</v>
      </c>
      <c r="C445" s="55">
        <v>188.53</v>
      </c>
      <c r="D445" s="63">
        <v>190.46</v>
      </c>
    </row>
    <row r="446" spans="2:4" x14ac:dyDescent="0.25">
      <c r="B446" s="51">
        <v>198606</v>
      </c>
      <c r="C446" s="52">
        <v>192.35</v>
      </c>
      <c r="D446" s="57">
        <v>193.76</v>
      </c>
    </row>
    <row r="447" spans="2:4" x14ac:dyDescent="0.25">
      <c r="B447" s="53">
        <v>198607</v>
      </c>
      <c r="C447" s="55">
        <v>195.8</v>
      </c>
      <c r="D447" s="63">
        <v>197.59</v>
      </c>
    </row>
    <row r="448" spans="2:4" x14ac:dyDescent="0.25">
      <c r="B448" s="51">
        <v>198608</v>
      </c>
      <c r="C448" s="52">
        <v>199.17</v>
      </c>
      <c r="D448" s="57">
        <v>200.72</v>
      </c>
    </row>
    <row r="449" spans="2:4" x14ac:dyDescent="0.25">
      <c r="B449" s="53">
        <v>198609</v>
      </c>
      <c r="C449" s="55">
        <v>203.24</v>
      </c>
      <c r="D449" s="63">
        <v>205.56</v>
      </c>
    </row>
    <row r="450" spans="2:4" x14ac:dyDescent="0.25">
      <c r="B450" s="51">
        <v>198610</v>
      </c>
      <c r="C450" s="52">
        <v>208.05</v>
      </c>
      <c r="D450" s="57">
        <v>210.3</v>
      </c>
    </row>
    <row r="451" spans="2:4" x14ac:dyDescent="0.25">
      <c r="B451" s="53">
        <v>198611</v>
      </c>
      <c r="C451" s="55">
        <v>212.56</v>
      </c>
      <c r="D451" s="63">
        <v>214.64</v>
      </c>
    </row>
    <row r="452" spans="2:4" x14ac:dyDescent="0.25">
      <c r="B452" s="51">
        <v>198612</v>
      </c>
      <c r="C452" s="52">
        <v>216.97</v>
      </c>
      <c r="D452" s="57">
        <v>219</v>
      </c>
    </row>
    <row r="453" spans="2:4" x14ac:dyDescent="0.25">
      <c r="B453" s="53">
        <v>198701</v>
      </c>
      <c r="C453" s="55">
        <v>221.03</v>
      </c>
      <c r="D453" s="63">
        <v>222.79</v>
      </c>
    </row>
    <row r="454" spans="2:4" x14ac:dyDescent="0.25">
      <c r="B454" s="51">
        <v>198702</v>
      </c>
      <c r="C454" s="52">
        <v>224.82</v>
      </c>
      <c r="D454" s="57">
        <v>226.73</v>
      </c>
    </row>
    <row r="455" spans="2:4" x14ac:dyDescent="0.25">
      <c r="B455" s="53">
        <v>198703</v>
      </c>
      <c r="C455" s="55">
        <v>229.02</v>
      </c>
      <c r="D455" s="63">
        <v>231.08</v>
      </c>
    </row>
    <row r="456" spans="2:4" x14ac:dyDescent="0.25">
      <c r="B456" s="51">
        <v>198704</v>
      </c>
      <c r="C456" s="52">
        <v>233.17</v>
      </c>
      <c r="D456" s="57">
        <v>235.13</v>
      </c>
    </row>
    <row r="457" spans="2:4" x14ac:dyDescent="0.25">
      <c r="B457" s="53">
        <v>198705</v>
      </c>
      <c r="C457" s="55">
        <v>237.44</v>
      </c>
      <c r="D457" s="63">
        <v>239.41</v>
      </c>
    </row>
    <row r="458" spans="2:4" x14ac:dyDescent="0.25">
      <c r="B458" s="51">
        <v>198706</v>
      </c>
      <c r="C458" s="52">
        <v>241.39</v>
      </c>
      <c r="D458" s="57">
        <v>243.32</v>
      </c>
    </row>
    <row r="459" spans="2:4" x14ac:dyDescent="0.25">
      <c r="B459" s="53">
        <v>198707</v>
      </c>
      <c r="C459" s="55">
        <v>245.55</v>
      </c>
      <c r="D459" s="63">
        <v>247.56</v>
      </c>
    </row>
    <row r="460" spans="2:4" x14ac:dyDescent="0.25">
      <c r="B460" s="51">
        <v>198708</v>
      </c>
      <c r="C460" s="52">
        <v>249.35</v>
      </c>
      <c r="D460" s="57">
        <v>250.95</v>
      </c>
    </row>
    <row r="461" spans="2:4" x14ac:dyDescent="0.25">
      <c r="B461" s="53">
        <v>198709</v>
      </c>
      <c r="C461" s="55">
        <v>252.84</v>
      </c>
      <c r="D461" s="63">
        <v>254.39</v>
      </c>
    </row>
    <row r="462" spans="2:4" x14ac:dyDescent="0.25">
      <c r="B462" s="51">
        <v>198710</v>
      </c>
      <c r="C462" s="52">
        <v>255.85</v>
      </c>
      <c r="D462" s="57">
        <v>257.17</v>
      </c>
    </row>
    <row r="463" spans="2:4" x14ac:dyDescent="0.25">
      <c r="B463" s="53">
        <v>198711</v>
      </c>
      <c r="C463" s="55">
        <v>258.74</v>
      </c>
      <c r="D463" s="63">
        <v>260.3</v>
      </c>
    </row>
    <row r="464" spans="2:4" x14ac:dyDescent="0.25">
      <c r="B464" s="51">
        <v>198712</v>
      </c>
      <c r="C464" s="52">
        <v>262.08</v>
      </c>
      <c r="D464" s="57">
        <v>263.7</v>
      </c>
    </row>
    <row r="465" spans="2:4" x14ac:dyDescent="0.25">
      <c r="B465" s="53">
        <v>198801</v>
      </c>
      <c r="C465" s="55">
        <v>265.82</v>
      </c>
      <c r="D465" s="63">
        <v>267.98</v>
      </c>
    </row>
    <row r="466" spans="2:4" x14ac:dyDescent="0.25">
      <c r="B466" s="51">
        <v>198802</v>
      </c>
      <c r="C466" s="52">
        <v>270.91000000000003</v>
      </c>
      <c r="D466" s="57">
        <v>273.64</v>
      </c>
    </row>
    <row r="467" spans="2:4" x14ac:dyDescent="0.25">
      <c r="B467" s="53">
        <v>198803</v>
      </c>
      <c r="C467" s="55">
        <v>276.92</v>
      </c>
      <c r="D467" s="63">
        <v>280.08999999999997</v>
      </c>
    </row>
    <row r="468" spans="2:4" x14ac:dyDescent="0.25">
      <c r="B468" s="51">
        <v>198804</v>
      </c>
      <c r="C468" s="52">
        <v>283.45</v>
      </c>
      <c r="D468" s="57">
        <v>286.45999999999998</v>
      </c>
    </row>
    <row r="469" spans="2:4" x14ac:dyDescent="0.25">
      <c r="B469" s="53">
        <v>198805</v>
      </c>
      <c r="C469" s="55">
        <v>289.95999999999998</v>
      </c>
      <c r="D469" s="63">
        <v>293.16000000000003</v>
      </c>
    </row>
    <row r="470" spans="2:4" x14ac:dyDescent="0.25">
      <c r="B470" s="51">
        <v>198806</v>
      </c>
      <c r="C470" s="52">
        <v>296.36</v>
      </c>
      <c r="D470" s="57">
        <v>299.27999999999997</v>
      </c>
    </row>
    <row r="471" spans="2:4" x14ac:dyDescent="0.25">
      <c r="B471" s="53">
        <v>198807</v>
      </c>
      <c r="C471" s="55">
        <v>302.36</v>
      </c>
      <c r="D471" s="63">
        <v>305.02999999999997</v>
      </c>
    </row>
    <row r="472" spans="2:4" x14ac:dyDescent="0.25">
      <c r="B472" s="51">
        <v>198808</v>
      </c>
      <c r="C472" s="52">
        <v>308.39999999999998</v>
      </c>
      <c r="D472" s="57">
        <v>311.44</v>
      </c>
    </row>
    <row r="473" spans="2:4" x14ac:dyDescent="0.25">
      <c r="B473" s="53">
        <v>198809</v>
      </c>
      <c r="C473" s="55">
        <v>314.85000000000002</v>
      </c>
      <c r="D473" s="63">
        <v>317.95999999999998</v>
      </c>
    </row>
    <row r="474" spans="2:4" x14ac:dyDescent="0.25">
      <c r="B474" s="51">
        <v>198810</v>
      </c>
      <c r="C474" s="52">
        <v>321.07</v>
      </c>
      <c r="D474" s="57">
        <v>323.88</v>
      </c>
    </row>
    <row r="475" spans="2:4" x14ac:dyDescent="0.25">
      <c r="B475" s="53">
        <v>198811</v>
      </c>
      <c r="C475" s="55">
        <v>327.01</v>
      </c>
      <c r="D475" s="63">
        <v>329.88</v>
      </c>
    </row>
    <row r="476" spans="2:4" x14ac:dyDescent="0.25">
      <c r="B476" s="51">
        <v>198812</v>
      </c>
      <c r="C476" s="52">
        <v>332.97</v>
      </c>
      <c r="D476" s="57">
        <v>335.86</v>
      </c>
    </row>
    <row r="477" spans="2:4" x14ac:dyDescent="0.25">
      <c r="B477" s="53">
        <v>198901</v>
      </c>
      <c r="C477" s="55">
        <v>339.62</v>
      </c>
      <c r="D477" s="63">
        <v>343.12</v>
      </c>
    </row>
    <row r="478" spans="2:4" x14ac:dyDescent="0.25">
      <c r="B478" s="51">
        <v>198902</v>
      </c>
      <c r="C478" s="52">
        <v>346.83</v>
      </c>
      <c r="D478" s="57">
        <v>350.22</v>
      </c>
    </row>
    <row r="479" spans="2:4" x14ac:dyDescent="0.25">
      <c r="B479" s="53">
        <v>198903</v>
      </c>
      <c r="C479" s="55">
        <v>354.12</v>
      </c>
      <c r="D479" s="63">
        <v>357.72</v>
      </c>
    </row>
    <row r="480" spans="2:4" x14ac:dyDescent="0.25">
      <c r="B480" s="51">
        <v>198904</v>
      </c>
      <c r="C480" s="52">
        <v>361.83</v>
      </c>
      <c r="D480" s="57">
        <v>365.61</v>
      </c>
    </row>
    <row r="481" spans="2:4" x14ac:dyDescent="0.25">
      <c r="B481" s="53">
        <v>198905</v>
      </c>
      <c r="C481" s="55">
        <v>369.93</v>
      </c>
      <c r="D481" s="63">
        <v>373.7</v>
      </c>
    </row>
    <row r="482" spans="2:4" x14ac:dyDescent="0.25">
      <c r="B482" s="51">
        <v>198906</v>
      </c>
      <c r="C482" s="52">
        <v>377.92</v>
      </c>
      <c r="D482" s="57">
        <v>381.79</v>
      </c>
    </row>
    <row r="483" spans="2:4" x14ac:dyDescent="0.25">
      <c r="B483" s="53">
        <v>198907</v>
      </c>
      <c r="C483" s="55">
        <v>385.71</v>
      </c>
      <c r="D483" s="63">
        <v>389.2</v>
      </c>
    </row>
    <row r="484" spans="2:4" x14ac:dyDescent="0.25">
      <c r="B484" s="51">
        <v>198908</v>
      </c>
      <c r="C484" s="52">
        <v>393.43</v>
      </c>
      <c r="D484" s="57">
        <v>397.33</v>
      </c>
    </row>
    <row r="485" spans="2:4" x14ac:dyDescent="0.25">
      <c r="B485" s="53">
        <v>198909</v>
      </c>
      <c r="C485" s="55">
        <v>401.8</v>
      </c>
      <c r="D485" s="63">
        <v>405.84</v>
      </c>
    </row>
    <row r="486" spans="2:4" x14ac:dyDescent="0.25">
      <c r="B486" s="51">
        <v>198910</v>
      </c>
      <c r="C486" s="52">
        <v>410.55</v>
      </c>
      <c r="D486" s="57">
        <v>414.87</v>
      </c>
    </row>
    <row r="487" spans="2:4" x14ac:dyDescent="0.25">
      <c r="B487" s="53">
        <v>198911</v>
      </c>
      <c r="C487" s="55">
        <v>419.76</v>
      </c>
      <c r="D487" s="63">
        <v>424.16</v>
      </c>
    </row>
    <row r="488" spans="2:4" x14ac:dyDescent="0.25">
      <c r="B488" s="51">
        <v>198912</v>
      </c>
      <c r="C488" s="52">
        <v>429.3</v>
      </c>
      <c r="D488" s="57">
        <v>433.92</v>
      </c>
    </row>
    <row r="489" spans="2:4" x14ac:dyDescent="0.25">
      <c r="B489" s="53">
        <v>199001</v>
      </c>
      <c r="C489" s="55">
        <v>440.08</v>
      </c>
      <c r="D489" s="63">
        <v>445.69</v>
      </c>
    </row>
    <row r="490" spans="2:4" x14ac:dyDescent="0.25">
      <c r="B490" s="51">
        <v>199002</v>
      </c>
      <c r="C490" s="52">
        <v>451.72</v>
      </c>
      <c r="D490" s="57">
        <v>457.17</v>
      </c>
    </row>
    <row r="491" spans="2:4" x14ac:dyDescent="0.25">
      <c r="B491" s="53">
        <v>199003</v>
      </c>
      <c r="C491" s="55">
        <v>463.4</v>
      </c>
      <c r="D491" s="63">
        <v>468.96</v>
      </c>
    </row>
    <row r="492" spans="2:4" x14ac:dyDescent="0.25">
      <c r="B492" s="51">
        <v>199004</v>
      </c>
      <c r="C492" s="52">
        <v>474.62</v>
      </c>
      <c r="D492" s="57">
        <v>479.75</v>
      </c>
    </row>
    <row r="493" spans="2:4" x14ac:dyDescent="0.25">
      <c r="B493" s="53">
        <v>199005</v>
      </c>
      <c r="C493" s="55">
        <v>485.99</v>
      </c>
      <c r="D493" s="63">
        <v>491.64</v>
      </c>
    </row>
    <row r="494" spans="2:4" x14ac:dyDescent="0.25">
      <c r="B494" s="51">
        <v>199006</v>
      </c>
      <c r="C494" s="52">
        <v>497.31</v>
      </c>
      <c r="D494" s="57">
        <v>502.39</v>
      </c>
    </row>
    <row r="495" spans="2:4" x14ac:dyDescent="0.25">
      <c r="B495" s="53">
        <v>199007</v>
      </c>
      <c r="C495" s="55">
        <v>508.35</v>
      </c>
      <c r="D495" s="63">
        <v>513.71</v>
      </c>
    </row>
    <row r="496" spans="2:4" x14ac:dyDescent="0.25">
      <c r="B496" s="51">
        <v>199008</v>
      </c>
      <c r="C496" s="52">
        <v>519.94000000000005</v>
      </c>
      <c r="D496" s="57">
        <v>525.6</v>
      </c>
    </row>
    <row r="497" spans="2:4" x14ac:dyDescent="0.25">
      <c r="B497" s="53">
        <v>199009</v>
      </c>
      <c r="C497" s="55">
        <v>530.54</v>
      </c>
      <c r="D497" s="63">
        <v>534.9</v>
      </c>
    </row>
    <row r="498" spans="2:4" x14ac:dyDescent="0.25">
      <c r="B498" s="51">
        <v>199010</v>
      </c>
      <c r="C498" s="52">
        <v>540.46</v>
      </c>
      <c r="D498" s="57">
        <v>545.61</v>
      </c>
    </row>
    <row r="499" spans="2:4" x14ac:dyDescent="0.25">
      <c r="B499" s="53">
        <v>199011</v>
      </c>
      <c r="C499" s="55">
        <v>551.33000000000004</v>
      </c>
      <c r="D499" s="63">
        <v>556.63</v>
      </c>
    </row>
    <row r="500" spans="2:4" x14ac:dyDescent="0.25">
      <c r="B500" s="51">
        <v>199012</v>
      </c>
      <c r="C500" s="52">
        <v>563.38</v>
      </c>
      <c r="D500" s="57">
        <v>568.73</v>
      </c>
    </row>
    <row r="501" spans="2:4" x14ac:dyDescent="0.25">
      <c r="B501" s="53">
        <v>199101</v>
      </c>
      <c r="C501" s="55">
        <v>574.09</v>
      </c>
      <c r="D501" s="63">
        <v>578.96</v>
      </c>
    </row>
    <row r="502" spans="2:4" x14ac:dyDescent="0.25">
      <c r="B502" s="51">
        <v>199102</v>
      </c>
      <c r="C502" s="52">
        <v>584.07000000000005</v>
      </c>
      <c r="D502" s="57">
        <v>588.63</v>
      </c>
    </row>
    <row r="503" spans="2:4" x14ac:dyDescent="0.25">
      <c r="B503" s="53">
        <v>199103</v>
      </c>
      <c r="C503" s="55">
        <v>593.75</v>
      </c>
      <c r="D503" s="63">
        <v>598.46</v>
      </c>
    </row>
    <row r="504" spans="2:4" x14ac:dyDescent="0.25">
      <c r="B504" s="51">
        <v>199104</v>
      </c>
      <c r="C504" s="52">
        <v>603.72</v>
      </c>
      <c r="D504" s="57">
        <v>608.45000000000005</v>
      </c>
    </row>
    <row r="505" spans="2:4" x14ac:dyDescent="0.25">
      <c r="B505" s="53">
        <v>199105</v>
      </c>
      <c r="C505" s="55">
        <v>613.76</v>
      </c>
      <c r="D505" s="63">
        <v>618.61</v>
      </c>
    </row>
    <row r="506" spans="2:4" x14ac:dyDescent="0.25">
      <c r="B506" s="51">
        <v>199106</v>
      </c>
      <c r="C506" s="52">
        <v>624.15</v>
      </c>
      <c r="D506" s="57">
        <v>628.82000000000005</v>
      </c>
    </row>
    <row r="507" spans="2:4" x14ac:dyDescent="0.25">
      <c r="B507" s="53">
        <v>199107</v>
      </c>
      <c r="C507" s="55">
        <v>634.4</v>
      </c>
      <c r="D507" s="63">
        <v>639.37</v>
      </c>
    </row>
    <row r="508" spans="2:4" x14ac:dyDescent="0.25">
      <c r="B508" s="51">
        <v>199108</v>
      </c>
      <c r="C508" s="52">
        <v>645.55999999999995</v>
      </c>
      <c r="D508" s="57">
        <v>652.11</v>
      </c>
    </row>
    <row r="509" spans="2:4" x14ac:dyDescent="0.25">
      <c r="B509" s="53">
        <v>199109</v>
      </c>
      <c r="C509" s="55">
        <v>660.52</v>
      </c>
      <c r="D509" s="63">
        <v>667.18</v>
      </c>
    </row>
    <row r="510" spans="2:4" x14ac:dyDescent="0.25">
      <c r="B510" s="51">
        <v>199110</v>
      </c>
      <c r="C510" s="52">
        <v>673.84</v>
      </c>
      <c r="D510" s="57">
        <v>679.3</v>
      </c>
    </row>
    <row r="511" spans="2:4" x14ac:dyDescent="0.25">
      <c r="B511" s="53">
        <v>199111</v>
      </c>
      <c r="C511" s="55">
        <v>687.59</v>
      </c>
      <c r="D511" s="63">
        <v>694.7</v>
      </c>
    </row>
    <row r="512" spans="2:4" x14ac:dyDescent="0.25">
      <c r="B512" s="51">
        <v>199112</v>
      </c>
      <c r="C512" s="52">
        <v>630.38</v>
      </c>
      <c r="D512" s="57">
        <v>638.61</v>
      </c>
    </row>
    <row r="513" spans="2:4" x14ac:dyDescent="0.25">
      <c r="B513" s="53">
        <v>199201</v>
      </c>
      <c r="C513" s="55">
        <v>645.17999999999995</v>
      </c>
      <c r="D513" s="63">
        <v>644.27</v>
      </c>
    </row>
    <row r="514" spans="2:4" x14ac:dyDescent="0.25">
      <c r="B514" s="51">
        <v>199202</v>
      </c>
      <c r="C514" s="52">
        <v>635.53</v>
      </c>
      <c r="D514" s="57">
        <v>636.54</v>
      </c>
    </row>
    <row r="515" spans="2:4" x14ac:dyDescent="0.25">
      <c r="B515" s="53">
        <v>199203</v>
      </c>
      <c r="C515" s="55">
        <v>640.33000000000004</v>
      </c>
      <c r="D515" s="63">
        <v>641.59</v>
      </c>
    </row>
    <row r="516" spans="2:4" x14ac:dyDescent="0.25">
      <c r="B516" s="51">
        <v>199204</v>
      </c>
      <c r="C516" s="52">
        <v>649.16</v>
      </c>
      <c r="D516" s="57">
        <v>653.83000000000004</v>
      </c>
    </row>
    <row r="517" spans="2:4" x14ac:dyDescent="0.25">
      <c r="B517" s="53">
        <v>199205</v>
      </c>
      <c r="C517" s="55">
        <v>659.81</v>
      </c>
      <c r="D517" s="63">
        <v>664.37</v>
      </c>
    </row>
    <row r="518" spans="2:4" x14ac:dyDescent="0.25">
      <c r="B518" s="51">
        <v>199206</v>
      </c>
      <c r="C518" s="52">
        <v>675.79</v>
      </c>
      <c r="D518" s="57">
        <v>697.57</v>
      </c>
    </row>
    <row r="519" spans="2:4" x14ac:dyDescent="0.25">
      <c r="B519" s="53">
        <v>199207</v>
      </c>
      <c r="C519" s="55">
        <v>704.5</v>
      </c>
      <c r="D519" s="63">
        <v>705.14</v>
      </c>
    </row>
    <row r="520" spans="2:4" x14ac:dyDescent="0.25">
      <c r="B520" s="51">
        <v>199208</v>
      </c>
      <c r="C520" s="52">
        <v>693.72</v>
      </c>
      <c r="D520" s="57">
        <v>691.68</v>
      </c>
    </row>
    <row r="521" spans="2:4" x14ac:dyDescent="0.25">
      <c r="B521" s="53">
        <v>199209</v>
      </c>
      <c r="C521" s="55">
        <v>697.11</v>
      </c>
      <c r="D521" s="63">
        <v>702.81</v>
      </c>
    </row>
    <row r="522" spans="2:4" x14ac:dyDescent="0.25">
      <c r="B522" s="51">
        <v>199210</v>
      </c>
      <c r="C522" s="52">
        <v>707.65</v>
      </c>
      <c r="D522" s="57">
        <v>716.88</v>
      </c>
    </row>
    <row r="523" spans="2:4" x14ac:dyDescent="0.25">
      <c r="B523" s="53">
        <v>199211</v>
      </c>
      <c r="C523" s="55">
        <v>722.43</v>
      </c>
      <c r="D523" s="63">
        <v>725.45</v>
      </c>
    </row>
    <row r="524" spans="2:4" x14ac:dyDescent="0.25">
      <c r="B524" s="51">
        <v>199212</v>
      </c>
      <c r="C524" s="52">
        <v>733.42</v>
      </c>
      <c r="D524" s="57">
        <v>737.98</v>
      </c>
    </row>
    <row r="525" spans="2:4" x14ac:dyDescent="0.25">
      <c r="B525" s="53">
        <v>199301</v>
      </c>
      <c r="C525" s="55">
        <v>745.52</v>
      </c>
      <c r="D525" s="63">
        <v>746.05</v>
      </c>
    </row>
    <row r="526" spans="2:4" x14ac:dyDescent="0.25">
      <c r="B526" s="51">
        <v>199302</v>
      </c>
      <c r="C526" s="52">
        <v>749.08</v>
      </c>
      <c r="D526" s="57">
        <v>758.03</v>
      </c>
    </row>
    <row r="527" spans="2:4" x14ac:dyDescent="0.25">
      <c r="B527" s="53">
        <v>199303</v>
      </c>
      <c r="C527" s="55">
        <v>764.38</v>
      </c>
      <c r="D527" s="63">
        <v>766.41</v>
      </c>
    </row>
    <row r="528" spans="2:4" x14ac:dyDescent="0.25">
      <c r="B528" s="51">
        <v>199304</v>
      </c>
      <c r="C528" s="52">
        <v>771.79</v>
      </c>
      <c r="D528" s="57">
        <v>774.94</v>
      </c>
    </row>
    <row r="529" spans="2:4" x14ac:dyDescent="0.25">
      <c r="B529" s="53">
        <v>199305</v>
      </c>
      <c r="C529" s="55">
        <v>779.71</v>
      </c>
      <c r="D529" s="63">
        <v>779.56</v>
      </c>
    </row>
    <row r="530" spans="2:4" x14ac:dyDescent="0.25">
      <c r="B530" s="51">
        <v>199306</v>
      </c>
      <c r="C530" s="52">
        <v>784.24</v>
      </c>
      <c r="D530" s="57">
        <v>787.12</v>
      </c>
    </row>
    <row r="531" spans="2:4" x14ac:dyDescent="0.25">
      <c r="B531" s="53">
        <v>199307</v>
      </c>
      <c r="C531" s="55">
        <v>795.08</v>
      </c>
      <c r="D531" s="63">
        <v>801.35</v>
      </c>
    </row>
    <row r="532" spans="2:4" x14ac:dyDescent="0.25">
      <c r="B532" s="51">
        <v>199308</v>
      </c>
      <c r="C532" s="52">
        <v>804.61</v>
      </c>
      <c r="D532" s="57">
        <v>806.86</v>
      </c>
    </row>
    <row r="533" spans="2:4" x14ac:dyDescent="0.25">
      <c r="B533" s="53">
        <v>199309</v>
      </c>
      <c r="C533" s="55">
        <v>809.66</v>
      </c>
      <c r="D533" s="63">
        <v>810.84</v>
      </c>
    </row>
    <row r="534" spans="2:4" x14ac:dyDescent="0.25">
      <c r="B534" s="51">
        <v>199310</v>
      </c>
      <c r="C534" s="52">
        <v>814.45</v>
      </c>
      <c r="D534" s="57">
        <v>817.03</v>
      </c>
    </row>
    <row r="535" spans="2:4" x14ac:dyDescent="0.25">
      <c r="B535" s="53">
        <v>199311</v>
      </c>
      <c r="C535" s="55">
        <v>814.08</v>
      </c>
      <c r="D535" s="63">
        <v>811.73</v>
      </c>
    </row>
    <row r="536" spans="2:4" x14ac:dyDescent="0.25">
      <c r="B536" s="51">
        <v>199312</v>
      </c>
      <c r="C536" s="52">
        <v>803.56</v>
      </c>
      <c r="D536" s="57">
        <v>804.33</v>
      </c>
    </row>
    <row r="537" spans="2:4" x14ac:dyDescent="0.25">
      <c r="B537" s="53">
        <v>199401</v>
      </c>
      <c r="C537" s="55">
        <v>816.15</v>
      </c>
      <c r="D537" s="63">
        <v>818.38</v>
      </c>
    </row>
    <row r="538" spans="2:4" x14ac:dyDescent="0.25">
      <c r="B538" s="51">
        <v>199402</v>
      </c>
      <c r="C538" s="52">
        <v>817.67</v>
      </c>
      <c r="D538" s="57">
        <v>819.7</v>
      </c>
    </row>
    <row r="539" spans="2:4" x14ac:dyDescent="0.25">
      <c r="B539" s="53">
        <v>199403</v>
      </c>
      <c r="C539" s="55">
        <v>819.76</v>
      </c>
      <c r="D539" s="63">
        <v>819.51</v>
      </c>
    </row>
    <row r="540" spans="2:4" x14ac:dyDescent="0.25">
      <c r="B540" s="51">
        <v>199404</v>
      </c>
      <c r="C540" s="52">
        <v>829.87</v>
      </c>
      <c r="D540" s="57">
        <v>836.86</v>
      </c>
    </row>
    <row r="541" spans="2:4" x14ac:dyDescent="0.25">
      <c r="B541" s="53">
        <v>199405</v>
      </c>
      <c r="C541" s="55">
        <v>841.43</v>
      </c>
      <c r="D541" s="63">
        <v>841.12</v>
      </c>
    </row>
    <row r="542" spans="2:4" x14ac:dyDescent="0.25">
      <c r="B542" s="51">
        <v>199406</v>
      </c>
      <c r="C542" s="52">
        <v>830.94</v>
      </c>
      <c r="D542" s="57">
        <v>819.64</v>
      </c>
    </row>
    <row r="543" spans="2:4" x14ac:dyDescent="0.25">
      <c r="B543" s="53">
        <v>199407</v>
      </c>
      <c r="C543" s="55">
        <v>819.06</v>
      </c>
      <c r="D543" s="63">
        <v>815.62</v>
      </c>
    </row>
    <row r="544" spans="2:4" x14ac:dyDescent="0.25">
      <c r="B544" s="51">
        <v>199408</v>
      </c>
      <c r="C544" s="52">
        <v>814.82</v>
      </c>
      <c r="D544" s="57">
        <v>816.3</v>
      </c>
    </row>
    <row r="545" spans="2:4" x14ac:dyDescent="0.25">
      <c r="B545" s="53">
        <v>199409</v>
      </c>
      <c r="C545" s="55">
        <v>830.06</v>
      </c>
      <c r="D545" s="63">
        <v>842</v>
      </c>
    </row>
    <row r="546" spans="2:4" x14ac:dyDescent="0.25">
      <c r="B546" s="51">
        <v>199410</v>
      </c>
      <c r="C546" s="52">
        <v>839.32</v>
      </c>
      <c r="D546" s="57">
        <v>838.55</v>
      </c>
    </row>
    <row r="547" spans="2:4" x14ac:dyDescent="0.25">
      <c r="B547" s="53">
        <v>199411</v>
      </c>
      <c r="C547" s="55">
        <v>830.03</v>
      </c>
      <c r="D547" s="63">
        <v>829.03</v>
      </c>
    </row>
    <row r="548" spans="2:4" x14ac:dyDescent="0.25">
      <c r="B548" s="51">
        <v>199412</v>
      </c>
      <c r="C548" s="52">
        <v>829.37</v>
      </c>
      <c r="D548" s="57">
        <v>831.27</v>
      </c>
    </row>
    <row r="549" spans="2:4" x14ac:dyDescent="0.25">
      <c r="B549" s="53">
        <v>199501</v>
      </c>
      <c r="C549" s="55">
        <v>846.63</v>
      </c>
      <c r="D549" s="63">
        <v>856.41</v>
      </c>
    </row>
    <row r="550" spans="2:4" x14ac:dyDescent="0.25">
      <c r="B550" s="51">
        <v>199502</v>
      </c>
      <c r="C550" s="52">
        <v>850.9</v>
      </c>
      <c r="D550" s="57">
        <v>856.99</v>
      </c>
    </row>
    <row r="551" spans="2:4" x14ac:dyDescent="0.25">
      <c r="B551" s="53">
        <v>199503</v>
      </c>
      <c r="C551" s="55">
        <v>865.83</v>
      </c>
      <c r="D551" s="63">
        <v>880.23</v>
      </c>
    </row>
    <row r="552" spans="2:4" x14ac:dyDescent="0.25">
      <c r="B552" s="51">
        <v>199504</v>
      </c>
      <c r="C552" s="52">
        <v>873.39</v>
      </c>
      <c r="D552" s="57">
        <v>877.9</v>
      </c>
    </row>
    <row r="553" spans="2:4" x14ac:dyDescent="0.25">
      <c r="B553" s="53">
        <v>199505</v>
      </c>
      <c r="C553" s="55">
        <v>876.95</v>
      </c>
      <c r="D553" s="63">
        <v>876.36</v>
      </c>
    </row>
    <row r="554" spans="2:4" x14ac:dyDescent="0.25">
      <c r="B554" s="51">
        <v>199506</v>
      </c>
      <c r="C554" s="52">
        <v>874.86</v>
      </c>
      <c r="D554" s="57">
        <v>881.23</v>
      </c>
    </row>
    <row r="555" spans="2:4" x14ac:dyDescent="0.25">
      <c r="B555" s="53">
        <v>199507</v>
      </c>
      <c r="C555" s="55">
        <v>893.22</v>
      </c>
      <c r="D555" s="63">
        <v>897.63</v>
      </c>
    </row>
    <row r="556" spans="2:4" x14ac:dyDescent="0.25">
      <c r="B556" s="51">
        <v>199508</v>
      </c>
      <c r="C556" s="52">
        <v>935.1</v>
      </c>
      <c r="D556" s="57">
        <v>960.19</v>
      </c>
    </row>
    <row r="557" spans="2:4" x14ac:dyDescent="0.25">
      <c r="B557" s="53">
        <v>199509</v>
      </c>
      <c r="C557" s="55">
        <v>964.17</v>
      </c>
      <c r="D557" s="63">
        <v>966.78</v>
      </c>
    </row>
    <row r="558" spans="2:4" x14ac:dyDescent="0.25">
      <c r="B558" s="51">
        <v>199510</v>
      </c>
      <c r="C558" s="52">
        <v>984.96</v>
      </c>
      <c r="D558" s="57">
        <v>994.5</v>
      </c>
    </row>
    <row r="559" spans="2:4" x14ac:dyDescent="0.25">
      <c r="B559" s="53">
        <v>199511</v>
      </c>
      <c r="C559" s="55">
        <v>1000.58</v>
      </c>
      <c r="D559" s="63">
        <v>998.16</v>
      </c>
    </row>
    <row r="560" spans="2:4" x14ac:dyDescent="0.25">
      <c r="B560" s="51">
        <v>199512</v>
      </c>
      <c r="C560" s="52">
        <v>988.15</v>
      </c>
      <c r="D560" s="57">
        <v>987.65</v>
      </c>
    </row>
    <row r="561" spans="2:4" x14ac:dyDescent="0.25">
      <c r="B561" s="53">
        <v>199601</v>
      </c>
      <c r="C561" s="55">
        <v>1011.19</v>
      </c>
      <c r="D561" s="63">
        <v>1028.1400000000001</v>
      </c>
    </row>
    <row r="562" spans="2:4" x14ac:dyDescent="0.25">
      <c r="B562" s="51">
        <v>199602</v>
      </c>
      <c r="C562" s="52">
        <v>1029.6400000000001</v>
      </c>
      <c r="D562" s="57">
        <v>1039.81</v>
      </c>
    </row>
    <row r="563" spans="2:4" x14ac:dyDescent="0.25">
      <c r="B563" s="53">
        <v>199603</v>
      </c>
      <c r="C563" s="55">
        <v>1044.98</v>
      </c>
      <c r="D563" s="63">
        <v>1046</v>
      </c>
    </row>
    <row r="564" spans="2:4" x14ac:dyDescent="0.25">
      <c r="B564" s="51">
        <v>199604</v>
      </c>
      <c r="C564" s="52">
        <v>1050.93</v>
      </c>
      <c r="D564" s="57">
        <v>1058.9000000000001</v>
      </c>
    </row>
    <row r="565" spans="2:4" x14ac:dyDescent="0.25">
      <c r="B565" s="53">
        <v>199605</v>
      </c>
      <c r="C565" s="55">
        <v>1066.24</v>
      </c>
      <c r="D565" s="63">
        <v>1073.06</v>
      </c>
    </row>
    <row r="566" spans="2:4" x14ac:dyDescent="0.25">
      <c r="B566" s="51">
        <v>199606</v>
      </c>
      <c r="C566" s="52">
        <v>1071.96</v>
      </c>
      <c r="D566" s="57">
        <v>1069.1099999999999</v>
      </c>
    </row>
    <row r="567" spans="2:4" x14ac:dyDescent="0.25">
      <c r="B567" s="53">
        <v>199607</v>
      </c>
      <c r="C567" s="55">
        <v>1064.0999999999999</v>
      </c>
      <c r="D567" s="63">
        <v>1056.74</v>
      </c>
    </row>
    <row r="568" spans="2:4" x14ac:dyDescent="0.25">
      <c r="B568" s="51">
        <v>199608</v>
      </c>
      <c r="C568" s="52">
        <v>1044.8399999999999</v>
      </c>
      <c r="D568" s="57">
        <v>1042.32</v>
      </c>
    </row>
    <row r="569" spans="2:4" x14ac:dyDescent="0.25">
      <c r="B569" s="53">
        <v>199609</v>
      </c>
      <c r="C569" s="55">
        <v>1040.8399999999999</v>
      </c>
      <c r="D569" s="63">
        <v>1025.06</v>
      </c>
    </row>
    <row r="570" spans="2:4" x14ac:dyDescent="0.25">
      <c r="B570" s="51">
        <v>199610</v>
      </c>
      <c r="C570" s="52">
        <v>1015.78</v>
      </c>
      <c r="D570" s="57">
        <v>1005.83</v>
      </c>
    </row>
    <row r="571" spans="2:4" x14ac:dyDescent="0.25">
      <c r="B571" s="53">
        <v>199611</v>
      </c>
      <c r="C571" s="55">
        <v>998.18</v>
      </c>
      <c r="D571" s="63">
        <v>1002.28</v>
      </c>
    </row>
    <row r="572" spans="2:4" x14ac:dyDescent="0.25">
      <c r="B572" s="51">
        <v>199612</v>
      </c>
      <c r="C572" s="52">
        <v>1000.79</v>
      </c>
      <c r="D572" s="57">
        <v>1005.33</v>
      </c>
    </row>
    <row r="573" spans="2:4" x14ac:dyDescent="0.25">
      <c r="B573" s="53">
        <v>199701</v>
      </c>
      <c r="C573" s="55">
        <v>1027.06</v>
      </c>
      <c r="D573" s="63">
        <v>1070.97</v>
      </c>
    </row>
    <row r="574" spans="2:4" x14ac:dyDescent="0.25">
      <c r="B574" s="51">
        <v>199702</v>
      </c>
      <c r="C574" s="52">
        <v>1074.24</v>
      </c>
      <c r="D574" s="57">
        <v>1080.51</v>
      </c>
    </row>
    <row r="575" spans="2:4" x14ac:dyDescent="0.25">
      <c r="B575" s="53">
        <v>199703</v>
      </c>
      <c r="C575" s="55">
        <v>1062.1600000000001</v>
      </c>
      <c r="D575" s="63">
        <v>1059.8800000000001</v>
      </c>
    </row>
    <row r="576" spans="2:4" x14ac:dyDescent="0.25">
      <c r="B576" s="51">
        <v>199704</v>
      </c>
      <c r="C576" s="52">
        <v>1060.6500000000001</v>
      </c>
      <c r="D576" s="57">
        <v>1063.1099999999999</v>
      </c>
    </row>
    <row r="577" spans="2:4" x14ac:dyDescent="0.25">
      <c r="B577" s="53">
        <v>199705</v>
      </c>
      <c r="C577" s="55">
        <v>1075.18</v>
      </c>
      <c r="D577" s="63">
        <v>1077.0899999999999</v>
      </c>
    </row>
    <row r="578" spans="2:4" x14ac:dyDescent="0.25">
      <c r="B578" s="51">
        <v>199706</v>
      </c>
      <c r="C578" s="52">
        <v>1082.3699999999999</v>
      </c>
      <c r="D578" s="57">
        <v>1089.01</v>
      </c>
    </row>
    <row r="579" spans="2:4" x14ac:dyDescent="0.25">
      <c r="B579" s="53">
        <v>199707</v>
      </c>
      <c r="C579" s="55">
        <v>1102.4000000000001</v>
      </c>
      <c r="D579" s="63">
        <v>1109.6500000000001</v>
      </c>
    </row>
    <row r="580" spans="2:4" x14ac:dyDescent="0.25">
      <c r="B580" s="51">
        <v>199708</v>
      </c>
      <c r="C580" s="52">
        <v>1132.7</v>
      </c>
      <c r="D580" s="57">
        <v>1172.28</v>
      </c>
    </row>
    <row r="581" spans="2:4" x14ac:dyDescent="0.25">
      <c r="B581" s="53">
        <v>199709</v>
      </c>
      <c r="C581" s="55">
        <v>1222.49</v>
      </c>
      <c r="D581" s="63">
        <v>1246.27</v>
      </c>
    </row>
    <row r="582" spans="2:4" x14ac:dyDescent="0.25">
      <c r="B582" s="51">
        <v>199710</v>
      </c>
      <c r="C582" s="52">
        <v>1262.8900000000001</v>
      </c>
      <c r="D582" s="57">
        <v>1281.2</v>
      </c>
    </row>
    <row r="583" spans="2:4" x14ac:dyDescent="0.25">
      <c r="B583" s="53">
        <v>199711</v>
      </c>
      <c r="C583" s="55">
        <v>1294.56</v>
      </c>
      <c r="D583" s="63">
        <v>1305.6600000000001</v>
      </c>
    </row>
    <row r="584" spans="2:4" x14ac:dyDescent="0.25">
      <c r="B584" s="51">
        <v>199712</v>
      </c>
      <c r="C584" s="52">
        <v>1296.7</v>
      </c>
      <c r="D584" s="57">
        <v>1293.58</v>
      </c>
    </row>
    <row r="585" spans="2:4" x14ac:dyDescent="0.25">
      <c r="B585" s="53">
        <v>199801</v>
      </c>
      <c r="C585" s="55">
        <v>1323.16</v>
      </c>
      <c r="D585" s="63">
        <v>1342</v>
      </c>
    </row>
    <row r="586" spans="2:4" x14ac:dyDescent="0.25">
      <c r="B586" s="51">
        <v>199802</v>
      </c>
      <c r="C586" s="52">
        <v>1346.12</v>
      </c>
      <c r="D586" s="57">
        <v>1343.85</v>
      </c>
    </row>
    <row r="587" spans="2:4" x14ac:dyDescent="0.25">
      <c r="B587" s="53">
        <v>199803</v>
      </c>
      <c r="C587" s="55">
        <v>1357.1</v>
      </c>
      <c r="D587" s="63">
        <v>1358.03</v>
      </c>
    </row>
    <row r="588" spans="2:4" x14ac:dyDescent="0.25">
      <c r="B588" s="51">
        <v>199804</v>
      </c>
      <c r="C588" s="52">
        <v>1360.65</v>
      </c>
      <c r="D588" s="57">
        <v>1365.72</v>
      </c>
    </row>
    <row r="589" spans="2:4" x14ac:dyDescent="0.25">
      <c r="B589" s="53">
        <v>199805</v>
      </c>
      <c r="C589" s="55">
        <v>1386.28</v>
      </c>
      <c r="D589" s="63">
        <v>1397.07</v>
      </c>
    </row>
    <row r="590" spans="2:4" x14ac:dyDescent="0.25">
      <c r="B590" s="51">
        <v>199806</v>
      </c>
      <c r="C590" s="52">
        <v>1386.61</v>
      </c>
      <c r="D590" s="57">
        <v>1363.04</v>
      </c>
    </row>
    <row r="591" spans="2:4" x14ac:dyDescent="0.25">
      <c r="B591" s="53">
        <v>199807</v>
      </c>
      <c r="C591" s="55">
        <v>1371.54</v>
      </c>
      <c r="D591" s="63">
        <v>1370.65</v>
      </c>
    </row>
    <row r="592" spans="2:4" x14ac:dyDescent="0.25">
      <c r="B592" s="51">
        <v>199808</v>
      </c>
      <c r="C592" s="52">
        <v>1390.46</v>
      </c>
      <c r="D592" s="57">
        <v>1440.87</v>
      </c>
    </row>
    <row r="593" spans="2:4" x14ac:dyDescent="0.25">
      <c r="B593" s="53">
        <v>199809</v>
      </c>
      <c r="C593" s="55">
        <v>1520.52</v>
      </c>
      <c r="D593" s="63">
        <v>1556.15</v>
      </c>
    </row>
    <row r="594" spans="2:4" x14ac:dyDescent="0.25">
      <c r="B594" s="51">
        <v>199810</v>
      </c>
      <c r="C594" s="52">
        <v>1587.38</v>
      </c>
      <c r="D594" s="57">
        <v>1575.08</v>
      </c>
    </row>
    <row r="595" spans="2:4" x14ac:dyDescent="0.25">
      <c r="B595" s="53">
        <v>199811</v>
      </c>
      <c r="C595" s="55">
        <v>1562.71</v>
      </c>
      <c r="D595" s="63">
        <v>1547.11</v>
      </c>
    </row>
    <row r="596" spans="2:4" x14ac:dyDescent="0.25">
      <c r="B596" s="51">
        <v>199812</v>
      </c>
      <c r="C596" s="52">
        <v>1524.56</v>
      </c>
      <c r="D596" s="57">
        <v>1542.11</v>
      </c>
    </row>
    <row r="597" spans="2:4" x14ac:dyDescent="0.25">
      <c r="B597" s="53">
        <v>199901</v>
      </c>
      <c r="C597" s="55">
        <v>1570.01</v>
      </c>
      <c r="D597" s="63">
        <v>1582.9</v>
      </c>
    </row>
    <row r="598" spans="2:4" x14ac:dyDescent="0.25">
      <c r="B598" s="51">
        <v>199902</v>
      </c>
      <c r="C598" s="52">
        <v>1567.07</v>
      </c>
      <c r="D598" s="57">
        <v>1568.3</v>
      </c>
    </row>
    <row r="599" spans="2:4" x14ac:dyDescent="0.25">
      <c r="B599" s="53">
        <v>199903</v>
      </c>
      <c r="C599" s="55">
        <v>1550.15</v>
      </c>
      <c r="D599" s="63">
        <v>1533.51</v>
      </c>
    </row>
    <row r="600" spans="2:4" x14ac:dyDescent="0.25">
      <c r="B600" s="51">
        <v>199904</v>
      </c>
      <c r="C600" s="52">
        <v>1574.67</v>
      </c>
      <c r="D600" s="57">
        <v>1604.44</v>
      </c>
    </row>
    <row r="601" spans="2:4" x14ac:dyDescent="0.25">
      <c r="B601" s="53">
        <v>199905</v>
      </c>
      <c r="C601" s="55">
        <v>1641.33</v>
      </c>
      <c r="D601" s="63">
        <v>1671.67</v>
      </c>
    </row>
    <row r="602" spans="2:4" x14ac:dyDescent="0.25">
      <c r="B602" s="51">
        <v>199906</v>
      </c>
      <c r="C602" s="52">
        <v>1693.99</v>
      </c>
      <c r="D602" s="57">
        <v>1732.1</v>
      </c>
    </row>
    <row r="603" spans="2:4" x14ac:dyDescent="0.25">
      <c r="B603" s="53">
        <v>199907</v>
      </c>
      <c r="C603" s="55">
        <v>1818.63</v>
      </c>
      <c r="D603" s="63">
        <v>1809.5</v>
      </c>
    </row>
    <row r="604" spans="2:4" x14ac:dyDescent="0.25">
      <c r="B604" s="51">
        <v>199908</v>
      </c>
      <c r="C604" s="52">
        <v>1876.93</v>
      </c>
      <c r="D604" s="57">
        <v>1954.72</v>
      </c>
    </row>
    <row r="605" spans="2:4" x14ac:dyDescent="0.25">
      <c r="B605" s="53">
        <v>199909</v>
      </c>
      <c r="C605" s="55">
        <v>1975.64</v>
      </c>
      <c r="D605" s="63">
        <v>2017.27</v>
      </c>
    </row>
    <row r="606" spans="2:4" x14ac:dyDescent="0.25">
      <c r="B606" s="51">
        <v>199910</v>
      </c>
      <c r="C606" s="52">
        <v>1978.71</v>
      </c>
      <c r="D606" s="57">
        <v>1971.59</v>
      </c>
    </row>
    <row r="607" spans="2:4" x14ac:dyDescent="0.25">
      <c r="B607" s="53">
        <v>199911</v>
      </c>
      <c r="C607" s="55">
        <v>1944.64</v>
      </c>
      <c r="D607" s="63">
        <v>1923.77</v>
      </c>
    </row>
    <row r="608" spans="2:4" x14ac:dyDescent="0.25">
      <c r="B608" s="51">
        <v>199912</v>
      </c>
      <c r="C608" s="52">
        <v>1888.46</v>
      </c>
      <c r="D608" s="57">
        <v>1873.77</v>
      </c>
    </row>
    <row r="609" spans="2:4" x14ac:dyDescent="0.25">
      <c r="B609" s="53">
        <v>200001</v>
      </c>
      <c r="C609" s="55">
        <v>1923.57</v>
      </c>
      <c r="D609" s="63">
        <v>1976.72</v>
      </c>
    </row>
    <row r="610" spans="2:4" x14ac:dyDescent="0.25">
      <c r="B610" s="51">
        <v>200002</v>
      </c>
      <c r="C610" s="52">
        <v>1950.64</v>
      </c>
      <c r="D610" s="57">
        <v>1946.17</v>
      </c>
    </row>
    <row r="611" spans="2:4" x14ac:dyDescent="0.25">
      <c r="B611" s="53">
        <v>200003</v>
      </c>
      <c r="C611" s="55">
        <v>1956.25</v>
      </c>
      <c r="D611" s="63">
        <v>1951.56</v>
      </c>
    </row>
    <row r="612" spans="2:4" x14ac:dyDescent="0.25">
      <c r="B612" s="51">
        <v>200004</v>
      </c>
      <c r="C612" s="52">
        <v>1986.77</v>
      </c>
      <c r="D612" s="57">
        <v>2004.47</v>
      </c>
    </row>
    <row r="613" spans="2:4" x14ac:dyDescent="0.25">
      <c r="B613" s="53">
        <v>200005</v>
      </c>
      <c r="C613" s="55">
        <v>2055.69</v>
      </c>
      <c r="D613" s="63">
        <v>2084.92</v>
      </c>
    </row>
    <row r="614" spans="2:4" x14ac:dyDescent="0.25">
      <c r="B614" s="51">
        <v>200006</v>
      </c>
      <c r="C614" s="52">
        <v>2120.17</v>
      </c>
      <c r="D614" s="57">
        <v>2139.11</v>
      </c>
    </row>
    <row r="615" spans="2:4" x14ac:dyDescent="0.25">
      <c r="B615" s="53">
        <v>200007</v>
      </c>
      <c r="C615" s="55">
        <v>2161.34</v>
      </c>
      <c r="D615" s="63">
        <v>2172.79</v>
      </c>
    </row>
    <row r="616" spans="2:4" x14ac:dyDescent="0.25">
      <c r="B616" s="51">
        <v>200008</v>
      </c>
      <c r="C616" s="52">
        <v>2187.38</v>
      </c>
      <c r="D616" s="57">
        <v>2208.21</v>
      </c>
    </row>
    <row r="617" spans="2:4" x14ac:dyDescent="0.25">
      <c r="B617" s="53">
        <v>200009</v>
      </c>
      <c r="C617" s="55">
        <v>2213.7600000000002</v>
      </c>
      <c r="D617" s="63">
        <v>2212.2600000000002</v>
      </c>
    </row>
    <row r="618" spans="2:4" x14ac:dyDescent="0.25">
      <c r="B618" s="51">
        <v>200010</v>
      </c>
      <c r="C618" s="52">
        <v>2176.61</v>
      </c>
      <c r="D618" s="57">
        <v>2158.36</v>
      </c>
    </row>
    <row r="619" spans="2:4" x14ac:dyDescent="0.25">
      <c r="B619" s="53">
        <v>200011</v>
      </c>
      <c r="C619" s="55">
        <v>2136.63</v>
      </c>
      <c r="D619" s="63">
        <v>2172.84</v>
      </c>
    </row>
    <row r="620" spans="2:4" x14ac:dyDescent="0.25">
      <c r="B620" s="51">
        <v>200012</v>
      </c>
      <c r="C620" s="52">
        <v>2186.21</v>
      </c>
      <c r="D620" s="57">
        <v>2229.1799999999998</v>
      </c>
    </row>
    <row r="621" spans="2:4" x14ac:dyDescent="0.25">
      <c r="B621" s="53">
        <v>200101</v>
      </c>
      <c r="C621" s="55">
        <v>2241.4</v>
      </c>
      <c r="D621" s="63">
        <v>2240.8000000000002</v>
      </c>
    </row>
    <row r="622" spans="2:4" x14ac:dyDescent="0.25">
      <c r="B622" s="51">
        <v>200102</v>
      </c>
      <c r="C622" s="52">
        <v>2243.42</v>
      </c>
      <c r="D622" s="57">
        <v>2257.4499999999998</v>
      </c>
    </row>
    <row r="623" spans="2:4" x14ac:dyDescent="0.25">
      <c r="B623" s="53">
        <v>200103</v>
      </c>
      <c r="C623" s="55">
        <v>2278.7800000000002</v>
      </c>
      <c r="D623" s="63">
        <v>2310.5700000000002</v>
      </c>
    </row>
    <row r="624" spans="2:4" x14ac:dyDescent="0.25">
      <c r="B624" s="51">
        <v>200104</v>
      </c>
      <c r="C624" s="52">
        <v>2323.1</v>
      </c>
      <c r="D624" s="57">
        <v>2346.73</v>
      </c>
    </row>
    <row r="625" spans="2:4" x14ac:dyDescent="0.25">
      <c r="B625" s="53">
        <v>200105</v>
      </c>
      <c r="C625" s="55">
        <v>2346.9299999999998</v>
      </c>
      <c r="D625" s="63">
        <v>2324.98</v>
      </c>
    </row>
    <row r="626" spans="2:4" x14ac:dyDescent="0.25">
      <c r="B626" s="51">
        <v>200106</v>
      </c>
      <c r="C626" s="52">
        <v>2305.66</v>
      </c>
      <c r="D626" s="57">
        <v>2298.85</v>
      </c>
    </row>
    <row r="627" spans="2:4" x14ac:dyDescent="0.25">
      <c r="B627" s="53">
        <v>200107</v>
      </c>
      <c r="C627" s="55">
        <v>2304.2800000000002</v>
      </c>
      <c r="D627" s="63">
        <v>2298.27</v>
      </c>
    </row>
    <row r="628" spans="2:4" x14ac:dyDescent="0.25">
      <c r="B628" s="51">
        <v>200108</v>
      </c>
      <c r="C628" s="52">
        <v>2288.9</v>
      </c>
      <c r="D628" s="57">
        <v>2301.23</v>
      </c>
    </row>
    <row r="629" spans="2:4" x14ac:dyDescent="0.25">
      <c r="B629" s="53">
        <v>200109</v>
      </c>
      <c r="C629" s="55">
        <v>2328.23</v>
      </c>
      <c r="D629" s="63">
        <v>2332.19</v>
      </c>
    </row>
    <row r="630" spans="2:4" x14ac:dyDescent="0.25">
      <c r="B630" s="51">
        <v>200110</v>
      </c>
      <c r="C630" s="52">
        <v>2320.65</v>
      </c>
      <c r="D630" s="57">
        <v>2310.02</v>
      </c>
    </row>
    <row r="631" spans="2:4" x14ac:dyDescent="0.25">
      <c r="B631" s="53">
        <v>200111</v>
      </c>
      <c r="C631" s="55">
        <v>2310.4699999999998</v>
      </c>
      <c r="D631" s="63">
        <v>2308.59</v>
      </c>
    </row>
    <row r="632" spans="2:4" x14ac:dyDescent="0.25">
      <c r="B632" s="51">
        <v>200112</v>
      </c>
      <c r="C632" s="52">
        <v>2306.9</v>
      </c>
      <c r="D632" s="57">
        <v>2291.1799999999998</v>
      </c>
    </row>
    <row r="633" spans="2:4" x14ac:dyDescent="0.25">
      <c r="B633" s="53">
        <v>200201</v>
      </c>
      <c r="C633" s="55">
        <v>2274.96</v>
      </c>
      <c r="D633" s="63">
        <v>2264.8200000000002</v>
      </c>
    </row>
    <row r="634" spans="2:4" x14ac:dyDescent="0.25">
      <c r="B634" s="51">
        <v>200202</v>
      </c>
      <c r="C634" s="52">
        <v>2286.6999999999998</v>
      </c>
      <c r="D634" s="57">
        <v>2309.8200000000002</v>
      </c>
    </row>
    <row r="635" spans="2:4" x14ac:dyDescent="0.25">
      <c r="B635" s="53">
        <v>200203</v>
      </c>
      <c r="C635" s="55">
        <v>2282.33</v>
      </c>
      <c r="D635" s="63">
        <v>2261.23</v>
      </c>
    </row>
    <row r="636" spans="2:4" x14ac:dyDescent="0.25">
      <c r="B636" s="51">
        <v>200204</v>
      </c>
      <c r="C636" s="52">
        <v>2263.11</v>
      </c>
      <c r="D636" s="57">
        <v>2275.35</v>
      </c>
    </row>
    <row r="637" spans="2:4" x14ac:dyDescent="0.25">
      <c r="B637" s="53">
        <v>200205</v>
      </c>
      <c r="C637" s="55">
        <v>2310.2399999999998</v>
      </c>
      <c r="D637" s="63">
        <v>2321.16</v>
      </c>
    </row>
    <row r="638" spans="2:4" x14ac:dyDescent="0.25">
      <c r="B638" s="51">
        <v>200206</v>
      </c>
      <c r="C638" s="52">
        <v>2364.25</v>
      </c>
      <c r="D638" s="57">
        <v>2398.8200000000002</v>
      </c>
    </row>
    <row r="639" spans="2:4" x14ac:dyDescent="0.25">
      <c r="B639" s="53">
        <v>200207</v>
      </c>
      <c r="C639" s="55">
        <v>2506.7199999999998</v>
      </c>
      <c r="D639" s="63">
        <v>2625.06</v>
      </c>
    </row>
    <row r="640" spans="2:4" x14ac:dyDescent="0.25">
      <c r="B640" s="51">
        <v>200208</v>
      </c>
      <c r="C640" s="52">
        <v>2647.22</v>
      </c>
      <c r="D640" s="57">
        <v>2703.55</v>
      </c>
    </row>
    <row r="641" spans="2:4" x14ac:dyDescent="0.25">
      <c r="B641" s="53">
        <v>200209</v>
      </c>
      <c r="C641" s="55">
        <v>2751.23</v>
      </c>
      <c r="D641" s="63">
        <v>2828.08</v>
      </c>
    </row>
    <row r="642" spans="2:4" x14ac:dyDescent="0.25">
      <c r="B642" s="51">
        <v>200210</v>
      </c>
      <c r="C642" s="52">
        <v>2827.86</v>
      </c>
      <c r="D642" s="57">
        <v>2773.73</v>
      </c>
    </row>
    <row r="643" spans="2:4" x14ac:dyDescent="0.25">
      <c r="B643" s="53">
        <v>200211</v>
      </c>
      <c r="C643" s="55">
        <v>2726.66</v>
      </c>
      <c r="D643" s="63">
        <v>2784.21</v>
      </c>
    </row>
    <row r="644" spans="2:4" x14ac:dyDescent="0.25">
      <c r="B644" s="51">
        <v>200212</v>
      </c>
      <c r="C644" s="52">
        <v>2814.89</v>
      </c>
      <c r="D644" s="57">
        <v>2864.79</v>
      </c>
    </row>
    <row r="645" spans="2:4" x14ac:dyDescent="0.25">
      <c r="B645" s="53">
        <v>200301</v>
      </c>
      <c r="C645" s="55">
        <v>2913</v>
      </c>
      <c r="D645" s="63">
        <v>2926.46</v>
      </c>
    </row>
    <row r="646" spans="2:4" x14ac:dyDescent="0.25">
      <c r="B646" s="51">
        <v>200302</v>
      </c>
      <c r="C646" s="52">
        <v>2951.86</v>
      </c>
      <c r="D646" s="57">
        <v>2956.31</v>
      </c>
    </row>
    <row r="647" spans="2:4" x14ac:dyDescent="0.25">
      <c r="B647" s="53">
        <v>200303</v>
      </c>
      <c r="C647" s="55">
        <v>2959.01</v>
      </c>
      <c r="D647" s="63">
        <v>2958.25</v>
      </c>
    </row>
    <row r="648" spans="2:4" x14ac:dyDescent="0.25">
      <c r="B648" s="51">
        <v>200304</v>
      </c>
      <c r="C648" s="52">
        <v>2926.62</v>
      </c>
      <c r="D648" s="57">
        <v>2887.82</v>
      </c>
    </row>
    <row r="649" spans="2:4" x14ac:dyDescent="0.25">
      <c r="B649" s="53">
        <v>200305</v>
      </c>
      <c r="C649" s="55">
        <v>2858.94</v>
      </c>
      <c r="D649" s="63">
        <v>2853.33</v>
      </c>
    </row>
    <row r="650" spans="2:4" x14ac:dyDescent="0.25">
      <c r="B650" s="51">
        <v>200306</v>
      </c>
      <c r="C650" s="52">
        <v>2826.95</v>
      </c>
      <c r="D650" s="57">
        <v>2817.32</v>
      </c>
    </row>
    <row r="651" spans="2:4" x14ac:dyDescent="0.25">
      <c r="B651" s="53">
        <v>200307</v>
      </c>
      <c r="C651" s="55">
        <v>2858.82</v>
      </c>
      <c r="D651" s="63">
        <v>2880.4</v>
      </c>
    </row>
    <row r="652" spans="2:4" x14ac:dyDescent="0.25">
      <c r="B652" s="51">
        <v>200308</v>
      </c>
      <c r="C652" s="52">
        <v>2867.29</v>
      </c>
      <c r="D652" s="57">
        <v>2832.94</v>
      </c>
    </row>
    <row r="653" spans="2:4" x14ac:dyDescent="0.25">
      <c r="B653" s="53">
        <v>200309</v>
      </c>
      <c r="C653" s="55">
        <v>2840.08</v>
      </c>
      <c r="D653" s="63">
        <v>2889.39</v>
      </c>
    </row>
    <row r="654" spans="2:4" x14ac:dyDescent="0.25">
      <c r="B654" s="51">
        <v>200310</v>
      </c>
      <c r="C654" s="52">
        <v>2876.2</v>
      </c>
      <c r="D654" s="57">
        <v>2884.17</v>
      </c>
    </row>
    <row r="655" spans="2:4" x14ac:dyDescent="0.25">
      <c r="B655" s="53">
        <v>200311</v>
      </c>
      <c r="C655" s="55">
        <v>2844.55</v>
      </c>
      <c r="D655" s="63">
        <v>2836.05</v>
      </c>
    </row>
    <row r="656" spans="2:4" x14ac:dyDescent="0.25">
      <c r="B656" s="51">
        <v>200312</v>
      </c>
      <c r="C656" s="52">
        <v>2807.2</v>
      </c>
      <c r="D656" s="57">
        <v>2778.21</v>
      </c>
    </row>
    <row r="657" spans="2:4" x14ac:dyDescent="0.25">
      <c r="B657" s="53">
        <v>200401</v>
      </c>
      <c r="C657" s="55">
        <v>2749.14</v>
      </c>
      <c r="D657" s="63">
        <v>2742.47</v>
      </c>
    </row>
    <row r="658" spans="2:4" x14ac:dyDescent="0.25">
      <c r="B658" s="51">
        <v>200402</v>
      </c>
      <c r="C658" s="52">
        <v>2717.94</v>
      </c>
      <c r="D658" s="57">
        <v>2682.34</v>
      </c>
    </row>
    <row r="659" spans="2:4" x14ac:dyDescent="0.25">
      <c r="B659" s="53">
        <v>200403</v>
      </c>
      <c r="C659" s="55">
        <v>2670.8</v>
      </c>
      <c r="D659" s="63">
        <v>2678.16</v>
      </c>
    </row>
    <row r="660" spans="2:4" x14ac:dyDescent="0.25">
      <c r="B660" s="51">
        <v>200404</v>
      </c>
      <c r="C660" s="52">
        <v>2639.6</v>
      </c>
      <c r="D660" s="57">
        <v>2646.99</v>
      </c>
    </row>
    <row r="661" spans="2:4" x14ac:dyDescent="0.25">
      <c r="B661" s="53">
        <v>200405</v>
      </c>
      <c r="C661" s="55">
        <v>2719.43</v>
      </c>
      <c r="D661" s="63">
        <v>2724.92</v>
      </c>
    </row>
    <row r="662" spans="2:4" x14ac:dyDescent="0.25">
      <c r="B662" s="51">
        <v>200406</v>
      </c>
      <c r="C662" s="52">
        <v>2716.56</v>
      </c>
      <c r="D662" s="57">
        <v>2699.58</v>
      </c>
    </row>
    <row r="663" spans="2:4" x14ac:dyDescent="0.25">
      <c r="B663" s="53">
        <v>200407</v>
      </c>
      <c r="C663" s="55">
        <v>2653.32</v>
      </c>
      <c r="D663" s="63">
        <v>2612.44</v>
      </c>
    </row>
    <row r="664" spans="2:4" x14ac:dyDescent="0.25">
      <c r="B664" s="51">
        <v>200408</v>
      </c>
      <c r="C664" s="52">
        <v>2598.59</v>
      </c>
      <c r="D664" s="57">
        <v>2551.4299999999998</v>
      </c>
    </row>
    <row r="665" spans="2:4" x14ac:dyDescent="0.25">
      <c r="B665" s="53">
        <v>200409</v>
      </c>
      <c r="C665" s="55">
        <v>2552.7800000000002</v>
      </c>
      <c r="D665" s="63">
        <v>2595.17</v>
      </c>
    </row>
    <row r="666" spans="2:4" x14ac:dyDescent="0.25">
      <c r="B666" s="51">
        <v>200410</v>
      </c>
      <c r="C666" s="52">
        <v>2580.6999999999998</v>
      </c>
      <c r="D666" s="57">
        <v>2575.19</v>
      </c>
    </row>
    <row r="667" spans="2:4" x14ac:dyDescent="0.25">
      <c r="B667" s="53">
        <v>200411</v>
      </c>
      <c r="C667" s="55">
        <v>2530.19</v>
      </c>
      <c r="D667" s="63">
        <v>2479.1</v>
      </c>
    </row>
    <row r="668" spans="2:4" x14ac:dyDescent="0.25">
      <c r="B668" s="51">
        <v>200412</v>
      </c>
      <c r="C668" s="52">
        <v>2411.37</v>
      </c>
      <c r="D668" s="57">
        <v>2389.75</v>
      </c>
    </row>
    <row r="669" spans="2:4" x14ac:dyDescent="0.25">
      <c r="B669" s="53">
        <v>200501</v>
      </c>
      <c r="C669" s="55">
        <v>2362.96</v>
      </c>
      <c r="D669" s="63">
        <v>2367.7600000000002</v>
      </c>
    </row>
    <row r="670" spans="2:4" x14ac:dyDescent="0.25">
      <c r="B670" s="51">
        <v>200502</v>
      </c>
      <c r="C670" s="52">
        <v>2340.4899999999998</v>
      </c>
      <c r="D670" s="57">
        <v>2323.77</v>
      </c>
    </row>
    <row r="671" spans="2:4" x14ac:dyDescent="0.25">
      <c r="B671" s="53">
        <v>200503</v>
      </c>
      <c r="C671" s="55">
        <v>2353.71</v>
      </c>
      <c r="D671" s="63">
        <v>2376.48</v>
      </c>
    </row>
    <row r="672" spans="2:4" x14ac:dyDescent="0.25">
      <c r="B672" s="51">
        <v>200504</v>
      </c>
      <c r="C672" s="52">
        <v>2350.0100000000002</v>
      </c>
      <c r="D672" s="57">
        <v>2348.3200000000002</v>
      </c>
    </row>
    <row r="673" spans="2:4" x14ac:dyDescent="0.25">
      <c r="B673" s="53">
        <v>200505</v>
      </c>
      <c r="C673" s="55">
        <v>2339.2199999999998</v>
      </c>
      <c r="D673" s="63">
        <v>2332.79</v>
      </c>
    </row>
    <row r="674" spans="2:4" x14ac:dyDescent="0.25">
      <c r="B674" s="51">
        <v>200506</v>
      </c>
      <c r="C674" s="52">
        <v>2331.79</v>
      </c>
      <c r="D674" s="57">
        <v>2331.81</v>
      </c>
    </row>
    <row r="675" spans="2:4" x14ac:dyDescent="0.25">
      <c r="B675" s="53">
        <v>200507</v>
      </c>
      <c r="C675" s="55">
        <v>2323.38</v>
      </c>
      <c r="D675" s="63">
        <v>2308.4899999999998</v>
      </c>
    </row>
    <row r="676" spans="2:4" x14ac:dyDescent="0.25">
      <c r="B676" s="51">
        <v>200508</v>
      </c>
      <c r="C676" s="52">
        <v>2306.19</v>
      </c>
      <c r="D676" s="57">
        <v>2304.3000000000002</v>
      </c>
    </row>
    <row r="677" spans="2:4" x14ac:dyDescent="0.25">
      <c r="B677" s="53">
        <v>200509</v>
      </c>
      <c r="C677" s="55">
        <v>2294.52</v>
      </c>
      <c r="D677" s="63">
        <v>2289.61</v>
      </c>
    </row>
    <row r="678" spans="2:4" x14ac:dyDescent="0.25">
      <c r="B678" s="51">
        <v>200510</v>
      </c>
      <c r="C678" s="52">
        <v>2292.5500000000002</v>
      </c>
      <c r="D678" s="57">
        <v>2289.5700000000002</v>
      </c>
    </row>
    <row r="679" spans="2:4" x14ac:dyDescent="0.25">
      <c r="B679" s="53">
        <v>200511</v>
      </c>
      <c r="C679" s="55">
        <v>2279.85</v>
      </c>
      <c r="D679" s="63">
        <v>2274.04</v>
      </c>
    </row>
    <row r="680" spans="2:4" x14ac:dyDescent="0.25">
      <c r="B680" s="51">
        <v>200512</v>
      </c>
      <c r="C680" s="52">
        <v>2278.91</v>
      </c>
      <c r="D680" s="57">
        <v>2284.2199999999998</v>
      </c>
    </row>
    <row r="681" spans="2:4" x14ac:dyDescent="0.25">
      <c r="B681" s="53">
        <v>200601</v>
      </c>
      <c r="C681" s="55">
        <v>2273.66</v>
      </c>
      <c r="D681" s="63">
        <v>2265.65</v>
      </c>
    </row>
    <row r="682" spans="2:4" x14ac:dyDescent="0.25">
      <c r="B682" s="51">
        <v>200602</v>
      </c>
      <c r="C682" s="52">
        <v>2256.2399999999998</v>
      </c>
      <c r="D682" s="57">
        <v>2247.3200000000002</v>
      </c>
    </row>
    <row r="683" spans="2:4" x14ac:dyDescent="0.25">
      <c r="B683" s="53">
        <v>200603</v>
      </c>
      <c r="C683" s="55">
        <v>2262.36</v>
      </c>
      <c r="D683" s="63">
        <v>2289.98</v>
      </c>
    </row>
    <row r="684" spans="2:4" x14ac:dyDescent="0.25">
      <c r="B684" s="51">
        <v>200604</v>
      </c>
      <c r="C684" s="52">
        <v>2334.29</v>
      </c>
      <c r="D684" s="57">
        <v>2375.0300000000002</v>
      </c>
    </row>
    <row r="685" spans="2:4" x14ac:dyDescent="0.25">
      <c r="B685" s="53">
        <v>200605</v>
      </c>
      <c r="C685" s="55">
        <v>2417.9899999999998</v>
      </c>
      <c r="D685" s="63">
        <v>2482.41</v>
      </c>
    </row>
    <row r="686" spans="2:4" x14ac:dyDescent="0.25">
      <c r="B686" s="51">
        <v>200606</v>
      </c>
      <c r="C686" s="52">
        <v>2542.2399999999998</v>
      </c>
      <c r="D686" s="57">
        <v>2633.12</v>
      </c>
    </row>
    <row r="687" spans="2:4" x14ac:dyDescent="0.25">
      <c r="B687" s="53">
        <v>200607</v>
      </c>
      <c r="C687" s="55">
        <v>2511.7399999999998</v>
      </c>
      <c r="D687" s="63">
        <v>2426</v>
      </c>
    </row>
    <row r="688" spans="2:4" x14ac:dyDescent="0.25">
      <c r="B688" s="51">
        <v>200608</v>
      </c>
      <c r="C688" s="52">
        <v>2389.65</v>
      </c>
      <c r="D688" s="57">
        <v>2396.63</v>
      </c>
    </row>
    <row r="689" spans="2:4" x14ac:dyDescent="0.25">
      <c r="B689" s="53">
        <v>200609</v>
      </c>
      <c r="C689" s="55">
        <v>2398.88</v>
      </c>
      <c r="D689" s="63">
        <v>2394.31</v>
      </c>
    </row>
    <row r="690" spans="2:4" x14ac:dyDescent="0.25">
      <c r="B690" s="51">
        <v>200610</v>
      </c>
      <c r="C690" s="52">
        <v>2364.29</v>
      </c>
      <c r="D690" s="57">
        <v>2315.38</v>
      </c>
    </row>
    <row r="691" spans="2:4" x14ac:dyDescent="0.25">
      <c r="B691" s="53">
        <v>200611</v>
      </c>
      <c r="C691" s="55">
        <v>2290.46</v>
      </c>
      <c r="D691" s="63">
        <v>2300.42</v>
      </c>
    </row>
    <row r="692" spans="2:4" x14ac:dyDescent="0.25">
      <c r="B692" s="51">
        <v>200612</v>
      </c>
      <c r="C692" s="52">
        <v>2261.33526315789</v>
      </c>
      <c r="D692" s="57">
        <v>2238.79</v>
      </c>
    </row>
    <row r="693" spans="2:4" x14ac:dyDescent="0.25">
      <c r="B693" s="53">
        <v>200701</v>
      </c>
      <c r="C693" s="55">
        <v>2237.06</v>
      </c>
      <c r="D693" s="63">
        <v>2259.7199999999998</v>
      </c>
    </row>
    <row r="694" spans="2:4" x14ac:dyDescent="0.25">
      <c r="B694" s="51">
        <v>200702</v>
      </c>
      <c r="C694" s="52">
        <v>2227.63</v>
      </c>
      <c r="D694" s="57">
        <v>2224.12</v>
      </c>
    </row>
    <row r="695" spans="2:4" x14ac:dyDescent="0.25">
      <c r="B695" s="53">
        <v>200703</v>
      </c>
      <c r="C695" s="55">
        <v>2201.39</v>
      </c>
      <c r="D695" s="63">
        <v>2190.3000000000002</v>
      </c>
    </row>
    <row r="696" spans="2:4" x14ac:dyDescent="0.25">
      <c r="B696" s="51">
        <v>200704</v>
      </c>
      <c r="C696" s="52">
        <v>2144.6</v>
      </c>
      <c r="D696" s="57">
        <v>2110.67</v>
      </c>
    </row>
    <row r="697" spans="2:4" x14ac:dyDescent="0.25">
      <c r="B697" s="53">
        <v>200705</v>
      </c>
      <c r="C697" s="55">
        <v>2007.91</v>
      </c>
      <c r="D697" s="63">
        <v>1930.64</v>
      </c>
    </row>
    <row r="698" spans="2:4" x14ac:dyDescent="0.25">
      <c r="B698" s="51">
        <v>200706</v>
      </c>
      <c r="C698" s="52">
        <v>1923.76</v>
      </c>
      <c r="D698" s="57">
        <v>1960.61</v>
      </c>
    </row>
    <row r="699" spans="2:4" x14ac:dyDescent="0.25">
      <c r="B699" s="53">
        <v>200707</v>
      </c>
      <c r="C699" s="55">
        <v>1950.87</v>
      </c>
      <c r="D699" s="63">
        <v>1971.8</v>
      </c>
    </row>
    <row r="700" spans="2:4" x14ac:dyDescent="0.25">
      <c r="B700" s="51">
        <v>200708</v>
      </c>
      <c r="C700" s="52">
        <v>2058.2800000000002</v>
      </c>
      <c r="D700" s="57">
        <v>2173.17</v>
      </c>
    </row>
    <row r="701" spans="2:4" x14ac:dyDescent="0.25">
      <c r="B701" s="53">
        <v>200709</v>
      </c>
      <c r="C701" s="55">
        <v>2117.0500000000002</v>
      </c>
      <c r="D701" s="63">
        <v>2023.19</v>
      </c>
    </row>
    <row r="702" spans="2:4" x14ac:dyDescent="0.25">
      <c r="B702" s="51">
        <v>200710</v>
      </c>
      <c r="C702" s="52">
        <v>2003.26</v>
      </c>
      <c r="D702" s="57">
        <v>1999.44</v>
      </c>
    </row>
    <row r="703" spans="2:4" x14ac:dyDescent="0.25">
      <c r="B703" s="53">
        <v>200711</v>
      </c>
      <c r="C703" s="55">
        <v>2047.72</v>
      </c>
      <c r="D703" s="63">
        <v>2060.42</v>
      </c>
    </row>
    <row r="704" spans="2:4" x14ac:dyDescent="0.25">
      <c r="B704" s="51">
        <v>200712</v>
      </c>
      <c r="C704" s="52">
        <v>2014.2014999999999</v>
      </c>
      <c r="D704" s="57">
        <v>2014.76</v>
      </c>
    </row>
    <row r="705" spans="2:4" x14ac:dyDescent="0.25">
      <c r="B705" s="53">
        <v>200801</v>
      </c>
      <c r="C705" s="55">
        <v>1980.59</v>
      </c>
      <c r="D705" s="63">
        <v>1939.6</v>
      </c>
    </row>
    <row r="706" spans="2:4" x14ac:dyDescent="0.25">
      <c r="B706" s="51">
        <v>200802</v>
      </c>
      <c r="C706" s="52">
        <v>1903.27</v>
      </c>
      <c r="D706" s="57">
        <v>1843.59</v>
      </c>
    </row>
    <row r="707" spans="2:4" x14ac:dyDescent="0.25">
      <c r="B707" s="53">
        <v>200803</v>
      </c>
      <c r="C707" s="55">
        <v>1846.9</v>
      </c>
      <c r="D707" s="63">
        <v>1821.6</v>
      </c>
    </row>
    <row r="708" spans="2:4" x14ac:dyDescent="0.25">
      <c r="B708" s="51">
        <v>200804</v>
      </c>
      <c r="C708" s="52">
        <v>1796.13</v>
      </c>
      <c r="D708" s="57">
        <v>1780.21</v>
      </c>
    </row>
    <row r="709" spans="2:4" x14ac:dyDescent="0.25">
      <c r="B709" s="53">
        <v>200805</v>
      </c>
      <c r="C709" s="55">
        <v>1778.01</v>
      </c>
      <c r="D709" s="63">
        <v>1744.01</v>
      </c>
    </row>
    <row r="710" spans="2:4" x14ac:dyDescent="0.25">
      <c r="B710" s="51">
        <v>200806</v>
      </c>
      <c r="C710" s="52">
        <v>1712.28</v>
      </c>
      <c r="D710" s="57">
        <v>1923.02</v>
      </c>
    </row>
    <row r="711" spans="2:4" x14ac:dyDescent="0.25">
      <c r="B711" s="53">
        <v>200807</v>
      </c>
      <c r="C711" s="55">
        <v>1783.09</v>
      </c>
      <c r="D711" s="63">
        <v>1792.24</v>
      </c>
    </row>
    <row r="712" spans="2:4" x14ac:dyDescent="0.25">
      <c r="B712" s="51">
        <v>200808</v>
      </c>
      <c r="C712" s="52">
        <v>1844.29</v>
      </c>
      <c r="D712" s="57">
        <v>1932.2</v>
      </c>
    </row>
    <row r="713" spans="2:4" x14ac:dyDescent="0.25">
      <c r="B713" s="53">
        <v>200809</v>
      </c>
      <c r="C713" s="55">
        <v>2066.04</v>
      </c>
      <c r="D713" s="63">
        <v>2174.62</v>
      </c>
    </row>
    <row r="714" spans="2:4" x14ac:dyDescent="0.25">
      <c r="B714" s="51">
        <v>200810</v>
      </c>
      <c r="C714" s="52">
        <v>2289.17</v>
      </c>
      <c r="D714" s="57">
        <v>2359.52</v>
      </c>
    </row>
    <row r="715" spans="2:4" x14ac:dyDescent="0.25">
      <c r="B715" s="53">
        <v>200811</v>
      </c>
      <c r="C715" s="55">
        <v>2329.16</v>
      </c>
      <c r="D715" s="63">
        <v>2318</v>
      </c>
    </row>
    <row r="716" spans="2:4" x14ac:dyDescent="0.25">
      <c r="B716" s="51">
        <v>200812</v>
      </c>
      <c r="C716" s="52">
        <v>2252.7199999999998</v>
      </c>
      <c r="D716" s="57">
        <v>2243.59</v>
      </c>
    </row>
    <row r="717" spans="2:4" x14ac:dyDescent="0.25">
      <c r="B717" s="53">
        <v>200901</v>
      </c>
      <c r="C717" s="55">
        <v>2252.98</v>
      </c>
      <c r="D717" s="63">
        <v>2420.2600000000002</v>
      </c>
    </row>
    <row r="718" spans="2:4" x14ac:dyDescent="0.25">
      <c r="B718" s="51">
        <v>200902</v>
      </c>
      <c r="C718" s="52">
        <v>2513.7399999999998</v>
      </c>
      <c r="D718" s="57">
        <v>2555.89</v>
      </c>
    </row>
    <row r="719" spans="2:4" x14ac:dyDescent="0.25">
      <c r="B719" s="53">
        <v>200903</v>
      </c>
      <c r="C719" s="55">
        <v>2477.21</v>
      </c>
      <c r="D719" s="63">
        <v>2561.21</v>
      </c>
    </row>
    <row r="720" spans="2:4" x14ac:dyDescent="0.25">
      <c r="B720" s="51">
        <v>200904</v>
      </c>
      <c r="C720" s="52">
        <v>2379.36</v>
      </c>
      <c r="D720" s="57">
        <v>2289.73</v>
      </c>
    </row>
    <row r="721" spans="2:4" x14ac:dyDescent="0.25">
      <c r="B721" s="53">
        <v>200905</v>
      </c>
      <c r="C721" s="55">
        <v>2229.9499999999998</v>
      </c>
      <c r="D721" s="63">
        <v>2140.66</v>
      </c>
    </row>
    <row r="722" spans="2:4" x14ac:dyDescent="0.25">
      <c r="B722" s="51">
        <v>200906</v>
      </c>
      <c r="C722" s="52">
        <v>2090.04</v>
      </c>
      <c r="D722" s="57">
        <v>2158.67</v>
      </c>
    </row>
    <row r="723" spans="2:4" x14ac:dyDescent="0.25">
      <c r="B723" s="53">
        <v>200907</v>
      </c>
      <c r="C723" s="55">
        <v>2052.6799999999998</v>
      </c>
      <c r="D723" s="63">
        <v>2043.37</v>
      </c>
    </row>
    <row r="724" spans="2:4" x14ac:dyDescent="0.25">
      <c r="B724" s="51">
        <v>200908</v>
      </c>
      <c r="C724" s="52">
        <v>2018.97</v>
      </c>
      <c r="D724" s="57">
        <v>2035</v>
      </c>
    </row>
    <row r="725" spans="2:4" x14ac:dyDescent="0.25">
      <c r="B725" s="53">
        <v>200909</v>
      </c>
      <c r="C725" s="55">
        <v>1980.77</v>
      </c>
      <c r="D725" s="63">
        <v>1922</v>
      </c>
    </row>
    <row r="726" spans="2:4" x14ac:dyDescent="0.25">
      <c r="B726" s="51">
        <v>200910</v>
      </c>
      <c r="C726" s="52">
        <v>1904.86</v>
      </c>
      <c r="D726" s="57">
        <v>1993.8</v>
      </c>
    </row>
    <row r="727" spans="2:4" x14ac:dyDescent="0.25">
      <c r="B727" s="53">
        <v>200911</v>
      </c>
      <c r="C727" s="55">
        <v>1973.57</v>
      </c>
      <c r="D727" s="63">
        <v>1997.47</v>
      </c>
    </row>
    <row r="728" spans="2:4" x14ac:dyDescent="0.25">
      <c r="B728" s="51">
        <v>200912</v>
      </c>
      <c r="C728" s="52">
        <v>2017.05</v>
      </c>
      <c r="D728" s="57">
        <v>2044.23</v>
      </c>
    </row>
    <row r="729" spans="2:4" x14ac:dyDescent="0.25">
      <c r="B729" s="53">
        <v>201001</v>
      </c>
      <c r="C729" s="55">
        <v>1978.19</v>
      </c>
      <c r="D729" s="63">
        <v>1982.29</v>
      </c>
    </row>
    <row r="730" spans="2:4" x14ac:dyDescent="0.25">
      <c r="B730" s="51">
        <v>201002</v>
      </c>
      <c r="C730" s="52">
        <v>1952.89</v>
      </c>
      <c r="D730" s="57">
        <v>1932.32</v>
      </c>
    </row>
    <row r="731" spans="2:4" x14ac:dyDescent="0.25">
      <c r="B731" s="53">
        <v>201003</v>
      </c>
      <c r="C731" s="55">
        <v>1909.1</v>
      </c>
      <c r="D731" s="63">
        <v>1928.59</v>
      </c>
    </row>
    <row r="732" spans="2:4" x14ac:dyDescent="0.25">
      <c r="B732" s="51">
        <v>201004</v>
      </c>
      <c r="C732" s="52">
        <v>1940.36</v>
      </c>
      <c r="D732" s="57">
        <v>1969.75</v>
      </c>
    </row>
    <row r="733" spans="2:4" x14ac:dyDescent="0.25">
      <c r="B733" s="53">
        <v>201005</v>
      </c>
      <c r="C733" s="55">
        <v>1984.36</v>
      </c>
      <c r="D733" s="63">
        <v>1971.55</v>
      </c>
    </row>
    <row r="734" spans="2:4" x14ac:dyDescent="0.25">
      <c r="B734" s="51">
        <v>201006</v>
      </c>
      <c r="C734" s="52">
        <v>1925.9</v>
      </c>
      <c r="D734" s="57">
        <v>1916.46</v>
      </c>
    </row>
    <row r="735" spans="2:4" x14ac:dyDescent="0.25">
      <c r="B735" s="53">
        <v>201007</v>
      </c>
      <c r="C735" s="55">
        <v>1874.52</v>
      </c>
      <c r="D735" s="63">
        <v>1842.79</v>
      </c>
    </row>
    <row r="736" spans="2:4" x14ac:dyDescent="0.25">
      <c r="B736" s="51">
        <v>201008</v>
      </c>
      <c r="C736" s="52">
        <v>1819.06</v>
      </c>
      <c r="D736" s="57">
        <v>1823.74</v>
      </c>
    </row>
    <row r="737" spans="2:4" x14ac:dyDescent="0.25">
      <c r="B737" s="53">
        <v>201009</v>
      </c>
      <c r="C737" s="55">
        <v>1805.6</v>
      </c>
      <c r="D737" s="63">
        <v>1799.89</v>
      </c>
    </row>
    <row r="738" spans="2:4" x14ac:dyDescent="0.25">
      <c r="B738" s="51">
        <v>201010</v>
      </c>
      <c r="C738" s="52">
        <v>1808.46</v>
      </c>
      <c r="D738" s="57">
        <v>1831.64</v>
      </c>
    </row>
    <row r="739" spans="2:4" x14ac:dyDescent="0.25">
      <c r="B739" s="53">
        <v>201011</v>
      </c>
      <c r="C739" s="55">
        <v>1863.67</v>
      </c>
      <c r="D739" s="63">
        <v>1916.96</v>
      </c>
    </row>
    <row r="740" spans="2:4" x14ac:dyDescent="0.25">
      <c r="B740" s="51">
        <v>201012</v>
      </c>
      <c r="C740" s="52">
        <v>1925.86</v>
      </c>
      <c r="D740" s="57">
        <v>1913.98</v>
      </c>
    </row>
    <row r="741" spans="2:4" x14ac:dyDescent="0.25">
      <c r="B741" s="53">
        <v>201101</v>
      </c>
      <c r="C741" s="55">
        <v>1866.64</v>
      </c>
      <c r="D741" s="63">
        <v>1857.98</v>
      </c>
    </row>
    <row r="742" spans="2:4" x14ac:dyDescent="0.25">
      <c r="B742" s="51">
        <v>201102</v>
      </c>
      <c r="C742" s="52">
        <v>1882.61</v>
      </c>
      <c r="D742" s="57">
        <v>1895.56</v>
      </c>
    </row>
    <row r="743" spans="2:4" x14ac:dyDescent="0.25">
      <c r="B743" s="53">
        <v>201103</v>
      </c>
      <c r="C743" s="55">
        <v>1884.38</v>
      </c>
      <c r="D743" s="63">
        <v>1879.47</v>
      </c>
    </row>
    <row r="744" spans="2:4" x14ac:dyDescent="0.25">
      <c r="B744" s="51">
        <v>201104</v>
      </c>
      <c r="C744" s="52">
        <v>1812.77</v>
      </c>
      <c r="D744" s="57">
        <v>1768.19</v>
      </c>
    </row>
    <row r="745" spans="2:4" x14ac:dyDescent="0.25">
      <c r="B745" s="53">
        <v>201105</v>
      </c>
      <c r="C745" s="55">
        <v>1801.65</v>
      </c>
      <c r="D745" s="63">
        <v>1817.34</v>
      </c>
    </row>
    <row r="746" spans="2:4" x14ac:dyDescent="0.25">
      <c r="B746" s="51">
        <v>201106</v>
      </c>
      <c r="C746" s="52">
        <v>1782.54</v>
      </c>
      <c r="D746" s="57">
        <v>1780.16</v>
      </c>
    </row>
    <row r="747" spans="2:4" x14ac:dyDescent="0.25">
      <c r="B747" s="53">
        <v>201107</v>
      </c>
      <c r="C747" s="55">
        <v>1761.75</v>
      </c>
      <c r="D747" s="63">
        <v>1777.82</v>
      </c>
    </row>
    <row r="748" spans="2:4" x14ac:dyDescent="0.25">
      <c r="B748" s="51">
        <v>201108</v>
      </c>
      <c r="C748" s="52">
        <v>1785.04</v>
      </c>
      <c r="D748" s="57">
        <v>1783.66</v>
      </c>
    </row>
    <row r="749" spans="2:4" x14ac:dyDescent="0.25">
      <c r="B749" s="53">
        <v>201109</v>
      </c>
      <c r="C749" s="55">
        <v>1836.15</v>
      </c>
      <c r="D749" s="63">
        <v>1915.1</v>
      </c>
    </row>
    <row r="750" spans="2:4" x14ac:dyDescent="0.25">
      <c r="B750" s="51">
        <v>201110</v>
      </c>
      <c r="C750" s="52">
        <v>1910.38</v>
      </c>
      <c r="D750" s="57">
        <v>1863.06</v>
      </c>
    </row>
    <row r="751" spans="2:4" x14ac:dyDescent="0.25">
      <c r="B751" s="53">
        <v>201111</v>
      </c>
      <c r="C751" s="55">
        <v>1918.21</v>
      </c>
      <c r="D751" s="63">
        <v>1967.18</v>
      </c>
    </row>
    <row r="752" spans="2:4" x14ac:dyDescent="0.25">
      <c r="B752" s="51">
        <v>201112</v>
      </c>
      <c r="C752" s="52">
        <v>1934.08</v>
      </c>
      <c r="D752" s="57">
        <v>1942.7</v>
      </c>
    </row>
    <row r="753" spans="2:4" x14ac:dyDescent="0.25">
      <c r="B753" s="53">
        <v>201201</v>
      </c>
      <c r="C753" s="55">
        <v>1852.12</v>
      </c>
      <c r="D753" s="63">
        <v>1815.08</v>
      </c>
    </row>
    <row r="754" spans="2:4" x14ac:dyDescent="0.25">
      <c r="B754" s="51">
        <v>201202</v>
      </c>
      <c r="C754" s="52">
        <v>1783.56</v>
      </c>
      <c r="D754" s="57">
        <v>1767.83</v>
      </c>
    </row>
    <row r="755" spans="2:4" x14ac:dyDescent="0.25">
      <c r="B755" s="53">
        <v>201203</v>
      </c>
      <c r="C755" s="55">
        <v>1766.34</v>
      </c>
      <c r="D755" s="63">
        <v>1792.07</v>
      </c>
    </row>
    <row r="756" spans="2:4" x14ac:dyDescent="0.25">
      <c r="B756" s="51">
        <v>201204</v>
      </c>
      <c r="C756" s="52">
        <v>1775.06</v>
      </c>
      <c r="D756" s="57">
        <v>1761.2</v>
      </c>
    </row>
    <row r="757" spans="2:4" x14ac:dyDescent="0.25">
      <c r="B757" s="53">
        <v>201205</v>
      </c>
      <c r="C757" s="55">
        <v>1793.28</v>
      </c>
      <c r="D757" s="63">
        <v>1827.83</v>
      </c>
    </row>
    <row r="758" spans="2:4" x14ac:dyDescent="0.25">
      <c r="B758" s="51">
        <v>201206</v>
      </c>
      <c r="C758" s="52">
        <v>1792.63</v>
      </c>
      <c r="D758" s="57">
        <v>1784.6</v>
      </c>
    </row>
    <row r="759" spans="2:4" x14ac:dyDescent="0.25">
      <c r="B759" s="53">
        <v>201207</v>
      </c>
      <c r="C759" s="55">
        <v>1784.43</v>
      </c>
      <c r="D759" s="63">
        <v>1789.02</v>
      </c>
    </row>
    <row r="760" spans="2:4" x14ac:dyDescent="0.25">
      <c r="B760" s="51">
        <v>201208</v>
      </c>
      <c r="C760" s="52">
        <v>1806.34</v>
      </c>
      <c r="D760" s="57">
        <v>1830.5</v>
      </c>
    </row>
    <row r="761" spans="2:4" x14ac:dyDescent="0.25">
      <c r="B761" s="53">
        <v>201209</v>
      </c>
      <c r="C761" s="55">
        <v>1803.18</v>
      </c>
      <c r="D761" s="63">
        <v>1800.52</v>
      </c>
    </row>
    <row r="762" spans="2:4" x14ac:dyDescent="0.25">
      <c r="B762" s="51">
        <v>201210</v>
      </c>
      <c r="C762" s="52">
        <v>1804.97</v>
      </c>
      <c r="D762" s="57">
        <v>1829.89</v>
      </c>
    </row>
    <row r="763" spans="2:4" x14ac:dyDescent="0.25">
      <c r="B763" s="53">
        <v>201211</v>
      </c>
      <c r="C763" s="55">
        <v>1820.29</v>
      </c>
      <c r="D763" s="63">
        <v>1817.93</v>
      </c>
    </row>
    <row r="764" spans="2:4" x14ac:dyDescent="0.25">
      <c r="B764" s="51">
        <v>201212</v>
      </c>
      <c r="C764" s="52">
        <v>1793.94</v>
      </c>
      <c r="D764" s="57">
        <v>1768.23</v>
      </c>
    </row>
    <row r="765" spans="2:4" x14ac:dyDescent="0.25">
      <c r="B765" s="53">
        <v>201301</v>
      </c>
      <c r="C765" s="55">
        <v>1770.01</v>
      </c>
      <c r="D765" s="63">
        <v>1773.24</v>
      </c>
    </row>
    <row r="766" spans="2:4" x14ac:dyDescent="0.25">
      <c r="B766" s="51">
        <v>201302</v>
      </c>
      <c r="C766" s="52">
        <v>1791.48</v>
      </c>
      <c r="D766" s="57">
        <v>1816.42</v>
      </c>
    </row>
    <row r="767" spans="2:4" x14ac:dyDescent="0.25">
      <c r="B767" s="53">
        <v>201303</v>
      </c>
      <c r="C767" s="55">
        <v>1809.89</v>
      </c>
      <c r="D767" s="63">
        <v>1832.2</v>
      </c>
    </row>
    <row r="768" spans="2:4" x14ac:dyDescent="0.25">
      <c r="B768" s="51">
        <v>201304</v>
      </c>
      <c r="C768" s="52">
        <v>1829.96</v>
      </c>
      <c r="D768" s="57">
        <v>1828.79</v>
      </c>
    </row>
    <row r="769" spans="2:6" x14ac:dyDescent="0.25">
      <c r="B769" s="53">
        <v>201305</v>
      </c>
      <c r="C769" s="55">
        <v>1850.12</v>
      </c>
      <c r="D769" s="63">
        <v>1891.48</v>
      </c>
    </row>
    <row r="770" spans="2:6" x14ac:dyDescent="0.25">
      <c r="B770" s="51">
        <v>201306</v>
      </c>
      <c r="C770" s="52">
        <v>1909.5</v>
      </c>
      <c r="D770" s="57">
        <v>1929</v>
      </c>
    </row>
    <row r="771" spans="2:6" x14ac:dyDescent="0.25">
      <c r="B771" s="53">
        <v>201307</v>
      </c>
      <c r="C771" s="55">
        <v>1900.59</v>
      </c>
      <c r="D771" s="63">
        <v>1890.33</v>
      </c>
    </row>
    <row r="772" spans="2:6" x14ac:dyDescent="0.25">
      <c r="B772" s="51">
        <v>201308</v>
      </c>
      <c r="C772" s="52">
        <v>1903.66</v>
      </c>
      <c r="D772" s="57">
        <v>1935.43</v>
      </c>
    </row>
    <row r="773" spans="2:6" x14ac:dyDescent="0.25">
      <c r="B773" s="53">
        <v>201309</v>
      </c>
      <c r="C773" s="55">
        <v>1919.4</v>
      </c>
      <c r="D773" s="63">
        <v>1914.65</v>
      </c>
    </row>
    <row r="774" spans="2:6" x14ac:dyDescent="0.25">
      <c r="B774" s="51">
        <v>201310</v>
      </c>
      <c r="C774" s="52">
        <v>1885.91</v>
      </c>
      <c r="D774" s="57">
        <v>1884.06</v>
      </c>
    </row>
    <row r="775" spans="2:6" x14ac:dyDescent="0.25">
      <c r="B775" s="53">
        <v>201311</v>
      </c>
      <c r="C775" s="55">
        <v>1922.14</v>
      </c>
      <c r="D775" s="63">
        <v>1931.88</v>
      </c>
    </row>
    <row r="776" spans="2:6" x14ac:dyDescent="0.25">
      <c r="B776" s="51">
        <v>201312</v>
      </c>
      <c r="C776" s="52">
        <v>1934.08</v>
      </c>
      <c r="D776" s="57">
        <v>1926.83</v>
      </c>
    </row>
    <row r="777" spans="2:6" x14ac:dyDescent="0.25">
      <c r="B777" s="53">
        <v>201401</v>
      </c>
      <c r="C777" s="55">
        <v>1960.41</v>
      </c>
      <c r="D777" s="63">
        <v>2008.26</v>
      </c>
      <c r="E777" s="58">
        <f>+AVERAGE(D777:D779)</f>
        <v>2009.4933333333331</v>
      </c>
      <c r="F777" s="58">
        <f>+AVERAGE(E777:E786)</f>
        <v>2017.8458333333333</v>
      </c>
    </row>
    <row r="778" spans="2:6" x14ac:dyDescent="0.25">
      <c r="B778" s="51">
        <v>201402</v>
      </c>
      <c r="C778" s="52">
        <v>2040.51</v>
      </c>
      <c r="D778" s="57">
        <v>2054.9</v>
      </c>
    </row>
    <row r="779" spans="2:6" x14ac:dyDescent="0.25">
      <c r="B779" s="53">
        <v>201403</v>
      </c>
      <c r="C779" s="55">
        <v>2022.19</v>
      </c>
      <c r="D779" s="63">
        <v>1965.32</v>
      </c>
    </row>
    <row r="780" spans="2:6" x14ac:dyDescent="0.25">
      <c r="B780" s="51">
        <v>201404</v>
      </c>
      <c r="C780" s="52">
        <v>1939.27</v>
      </c>
      <c r="D780" s="57">
        <v>1935.14</v>
      </c>
      <c r="E780" s="58">
        <f>+AVERAGE(D780:D782)</f>
        <v>1905.6566666666668</v>
      </c>
    </row>
    <row r="781" spans="2:6" x14ac:dyDescent="0.25">
      <c r="B781" s="53">
        <v>201405</v>
      </c>
      <c r="C781" s="55">
        <v>1915.46</v>
      </c>
      <c r="D781" s="63">
        <v>1900.64</v>
      </c>
      <c r="E781" s="58"/>
    </row>
    <row r="782" spans="2:6" x14ac:dyDescent="0.25">
      <c r="B782" s="51">
        <v>201406</v>
      </c>
      <c r="C782" s="52">
        <v>1888.1</v>
      </c>
      <c r="D782" s="57">
        <v>1881.19</v>
      </c>
    </row>
    <row r="783" spans="2:6" x14ac:dyDescent="0.25">
      <c r="B783" s="53">
        <v>201407</v>
      </c>
      <c r="C783" s="55">
        <v>1858.4</v>
      </c>
      <c r="D783" s="63">
        <v>1872.43</v>
      </c>
      <c r="E783" s="58">
        <f>+AVERAGE(D783:D785)</f>
        <v>1939.8433333333335</v>
      </c>
    </row>
    <row r="784" spans="2:6" x14ac:dyDescent="0.25">
      <c r="B784" s="51">
        <v>201408</v>
      </c>
      <c r="C784" s="52">
        <v>1899.07</v>
      </c>
      <c r="D784" s="57">
        <v>1918.62</v>
      </c>
    </row>
    <row r="785" spans="2:7" x14ac:dyDescent="0.25">
      <c r="B785" s="53">
        <v>201409</v>
      </c>
      <c r="C785" s="55">
        <v>1971.34</v>
      </c>
      <c r="D785" s="63">
        <v>2028.48</v>
      </c>
      <c r="E785" s="58"/>
    </row>
    <row r="786" spans="2:7" x14ac:dyDescent="0.25">
      <c r="B786" s="51">
        <v>201410</v>
      </c>
      <c r="C786" s="52">
        <v>2047.03</v>
      </c>
      <c r="D786" s="57">
        <v>2050.52</v>
      </c>
      <c r="E786" s="58">
        <f>+AVERAGE(D786:D788)</f>
        <v>2216.39</v>
      </c>
    </row>
    <row r="787" spans="2:7" x14ac:dyDescent="0.25">
      <c r="B787" s="53">
        <v>201411</v>
      </c>
      <c r="C787" s="55">
        <v>2127.25</v>
      </c>
      <c r="D787" s="63">
        <v>2206.19</v>
      </c>
    </row>
    <row r="788" spans="2:7" x14ac:dyDescent="0.25">
      <c r="B788" s="51">
        <v>201412</v>
      </c>
      <c r="C788" s="52">
        <v>2344.23</v>
      </c>
      <c r="D788" s="57">
        <v>2392.46</v>
      </c>
    </row>
    <row r="789" spans="2:7" x14ac:dyDescent="0.25">
      <c r="B789" s="53">
        <v>201501</v>
      </c>
      <c r="C789" s="55">
        <v>2397.69</v>
      </c>
      <c r="D789" s="63">
        <v>2441.1</v>
      </c>
      <c r="E789" s="58">
        <f>+AVERAGE(D789:D791)</f>
        <v>2504.7133333333336</v>
      </c>
      <c r="F789" s="58">
        <f>+AVERAGE(E789:E798)</f>
        <v>2771.5483333333336</v>
      </c>
      <c r="G789" s="56">
        <f>+F789/F777*100</f>
        <v>137.35183766516687</v>
      </c>
    </row>
    <row r="790" spans="2:7" x14ac:dyDescent="0.25">
      <c r="B790" s="51">
        <v>201502</v>
      </c>
      <c r="C790" s="52">
        <v>2420.38</v>
      </c>
      <c r="D790" s="57">
        <v>2496.9899999999998</v>
      </c>
    </row>
    <row r="791" spans="2:7" x14ac:dyDescent="0.25">
      <c r="B791" s="53">
        <v>201503</v>
      </c>
      <c r="C791" s="55">
        <v>2586.58</v>
      </c>
      <c r="D791" s="63">
        <v>2576.0500000000002</v>
      </c>
    </row>
    <row r="792" spans="2:7" x14ac:dyDescent="0.25">
      <c r="B792" s="51">
        <v>201504</v>
      </c>
      <c r="C792" s="52">
        <v>2495.36</v>
      </c>
      <c r="D792" s="57">
        <v>2388.06</v>
      </c>
      <c r="E792" s="58">
        <f>+AVERAGE(D792:D794)</f>
        <v>2502.3200000000002</v>
      </c>
    </row>
    <row r="793" spans="2:7" x14ac:dyDescent="0.25">
      <c r="B793" s="53">
        <v>201505</v>
      </c>
      <c r="C793" s="55">
        <v>2439.09</v>
      </c>
      <c r="D793" s="63">
        <v>2533.79</v>
      </c>
    </row>
    <row r="794" spans="2:7" x14ac:dyDescent="0.25">
      <c r="B794" s="51">
        <v>201506</v>
      </c>
      <c r="C794" s="52">
        <v>2554.94</v>
      </c>
      <c r="D794" s="57">
        <v>2585.11</v>
      </c>
    </row>
    <row r="795" spans="2:7" x14ac:dyDescent="0.25">
      <c r="B795" s="53">
        <v>201507</v>
      </c>
      <c r="C795" s="55">
        <v>2731.9</v>
      </c>
      <c r="D795" s="63">
        <v>2866.04</v>
      </c>
      <c r="E795" s="58">
        <f>+AVERAGE(D795:D797)</f>
        <v>3029.6933333333332</v>
      </c>
    </row>
    <row r="796" spans="2:7" x14ac:dyDescent="0.25">
      <c r="B796" s="51">
        <v>201508</v>
      </c>
      <c r="C796" s="52">
        <v>3023.29</v>
      </c>
      <c r="D796" s="57">
        <v>3101.1</v>
      </c>
    </row>
    <row r="797" spans="2:7" x14ac:dyDescent="0.25">
      <c r="B797" s="53">
        <v>201509</v>
      </c>
      <c r="C797" s="55">
        <v>3073.12</v>
      </c>
      <c r="D797" s="63">
        <v>3121.94</v>
      </c>
    </row>
    <row r="798" spans="2:7" x14ac:dyDescent="0.25">
      <c r="B798" s="51">
        <v>201510</v>
      </c>
      <c r="C798" s="52">
        <v>2937.85</v>
      </c>
      <c r="D798" s="57">
        <v>2897.83</v>
      </c>
      <c r="E798" s="58">
        <f>+AVERAGE(D798:D800)</f>
        <v>3049.4666666666667</v>
      </c>
      <c r="F798" s="58"/>
    </row>
    <row r="799" spans="2:7" x14ac:dyDescent="0.25">
      <c r="B799" s="53">
        <v>201511</v>
      </c>
      <c r="C799" s="55">
        <v>2996.67</v>
      </c>
      <c r="D799" s="63">
        <v>3101.1</v>
      </c>
    </row>
    <row r="800" spans="2:7" x14ac:dyDescent="0.25">
      <c r="B800" s="51">
        <v>201512</v>
      </c>
      <c r="C800" s="52">
        <v>3244.51</v>
      </c>
      <c r="D800" s="57">
        <v>3149.47</v>
      </c>
    </row>
    <row r="801" spans="2:7" x14ac:dyDescent="0.25">
      <c r="B801" s="53">
        <v>201601</v>
      </c>
      <c r="C801" s="55">
        <v>3284.03</v>
      </c>
      <c r="D801" s="63">
        <v>3287.31</v>
      </c>
      <c r="E801" s="58">
        <f>+AVERAGE(D801:D803)</f>
        <v>3205.22</v>
      </c>
      <c r="F801" s="58">
        <f>+AVERAGE(E801:E810)</f>
        <v>3040.0916666666662</v>
      </c>
      <c r="G801" s="2">
        <f>+F801/F789*100</f>
        <v>109.68928919995979</v>
      </c>
    </row>
    <row r="802" spans="2:7" x14ac:dyDescent="0.25">
      <c r="B802" s="51">
        <v>201602</v>
      </c>
      <c r="C802" s="52">
        <v>3357.5</v>
      </c>
      <c r="D802" s="57">
        <v>3306</v>
      </c>
    </row>
    <row r="803" spans="2:7" x14ac:dyDescent="0.25">
      <c r="B803" s="53">
        <v>201603</v>
      </c>
      <c r="C803" s="55">
        <v>3145.26</v>
      </c>
      <c r="D803" s="63">
        <v>3022.35</v>
      </c>
    </row>
    <row r="804" spans="2:7" x14ac:dyDescent="0.25">
      <c r="B804" s="51">
        <v>201604</v>
      </c>
      <c r="C804" s="52">
        <v>2998.71</v>
      </c>
      <c r="D804" s="57">
        <v>2851.14</v>
      </c>
      <c r="E804" s="58">
        <f>+AVERAGE(D804:D806)</f>
        <v>2945.4866666666662</v>
      </c>
    </row>
    <row r="805" spans="2:7" x14ac:dyDescent="0.25">
      <c r="B805" s="53">
        <v>201605</v>
      </c>
      <c r="C805" s="55">
        <v>2988.38</v>
      </c>
      <c r="D805" s="63">
        <v>3069.17</v>
      </c>
    </row>
    <row r="806" spans="2:7" x14ac:dyDescent="0.25">
      <c r="B806" s="51">
        <v>201606</v>
      </c>
      <c r="C806" s="52">
        <v>2991.68</v>
      </c>
      <c r="D806" s="57">
        <v>2916.15</v>
      </c>
    </row>
    <row r="807" spans="2:7" x14ac:dyDescent="0.25">
      <c r="B807" s="53">
        <v>201607</v>
      </c>
      <c r="C807" s="55">
        <v>2963.99</v>
      </c>
      <c r="D807" s="63">
        <v>3081.75</v>
      </c>
      <c r="E807" s="58">
        <f>+AVERAGE(D807:D809)</f>
        <v>2965.1733333333336</v>
      </c>
    </row>
    <row r="808" spans="2:7" x14ac:dyDescent="0.25">
      <c r="B808" s="51">
        <v>201608</v>
      </c>
      <c r="C808" s="52">
        <v>2963.82</v>
      </c>
      <c r="D808" s="57">
        <v>2933.82</v>
      </c>
    </row>
    <row r="809" spans="2:7" x14ac:dyDescent="0.25">
      <c r="B809" s="53">
        <v>201609</v>
      </c>
      <c r="C809" s="55">
        <v>2921.15</v>
      </c>
      <c r="D809" s="63">
        <v>2879.95</v>
      </c>
    </row>
    <row r="810" spans="2:7" x14ac:dyDescent="0.25">
      <c r="B810" s="51">
        <v>201610</v>
      </c>
      <c r="C810" s="52">
        <v>2932.61</v>
      </c>
      <c r="D810" s="57">
        <v>2967.66</v>
      </c>
      <c r="E810" s="58">
        <f>+AVERAGE(D810:D812)</f>
        <v>3044.4866666666662</v>
      </c>
    </row>
    <row r="811" spans="2:7" x14ac:dyDescent="0.25">
      <c r="B811" s="53">
        <v>201611</v>
      </c>
      <c r="C811" s="55">
        <v>3106.4</v>
      </c>
      <c r="D811" s="63">
        <v>3165.09</v>
      </c>
    </row>
    <row r="812" spans="2:7" x14ac:dyDescent="0.25">
      <c r="B812" s="51">
        <v>201612</v>
      </c>
      <c r="C812" s="52">
        <v>3009.53</v>
      </c>
      <c r="D812" s="57">
        <v>3000.71</v>
      </c>
    </row>
    <row r="813" spans="2:7" x14ac:dyDescent="0.25">
      <c r="B813" s="53">
        <v>201701</v>
      </c>
      <c r="C813" s="55">
        <v>2944.65</v>
      </c>
      <c r="D813" s="63">
        <v>2936.66</v>
      </c>
      <c r="E813" s="58">
        <f>+AVERAGE(D813:D815)</f>
        <v>2904.39</v>
      </c>
      <c r="F813" s="58">
        <f>+AVERAGE(E813:E822)</f>
        <v>2957.5183333333334</v>
      </c>
      <c r="G813">
        <f>+F813/F801*100</f>
        <v>97.283853831161906</v>
      </c>
    </row>
    <row r="814" spans="2:7" x14ac:dyDescent="0.25">
      <c r="B814" s="51">
        <v>201702</v>
      </c>
      <c r="C814" s="52">
        <v>2881.68</v>
      </c>
      <c r="D814" s="57">
        <v>2896.27</v>
      </c>
    </row>
    <row r="815" spans="2:7" x14ac:dyDescent="0.25">
      <c r="B815" s="53">
        <v>201703</v>
      </c>
      <c r="C815" s="55">
        <v>2943.49</v>
      </c>
      <c r="D815" s="63">
        <v>2880.24</v>
      </c>
    </row>
    <row r="816" spans="2:7" x14ac:dyDescent="0.25">
      <c r="B816" s="51">
        <v>201704</v>
      </c>
      <c r="C816" s="52">
        <v>2873.55</v>
      </c>
      <c r="D816" s="57">
        <v>2947.85</v>
      </c>
      <c r="E816" s="58">
        <f>+AVERAGE(D816:D818)</f>
        <v>2968.8433333333337</v>
      </c>
    </row>
    <row r="817" spans="2:7" x14ac:dyDescent="0.25">
      <c r="B817" s="53">
        <v>201705</v>
      </c>
      <c r="C817" s="55">
        <v>2924</v>
      </c>
      <c r="D817" s="63">
        <v>2920.42</v>
      </c>
    </row>
    <row r="818" spans="2:7" x14ac:dyDescent="0.25">
      <c r="B818" s="51">
        <v>201706</v>
      </c>
      <c r="C818" s="52">
        <v>2958.36</v>
      </c>
      <c r="D818" s="57">
        <v>3038.26</v>
      </c>
    </row>
    <row r="819" spans="2:7" x14ac:dyDescent="0.25">
      <c r="B819" s="53">
        <v>201707</v>
      </c>
      <c r="C819" s="55">
        <v>3038.76</v>
      </c>
      <c r="D819" s="63">
        <v>2995.23</v>
      </c>
      <c r="E819" s="58">
        <f>+AVERAGE(D819:D821)</f>
        <v>2956.33</v>
      </c>
    </row>
    <row r="820" spans="2:7" x14ac:dyDescent="0.25">
      <c r="B820" s="51">
        <v>201708</v>
      </c>
      <c r="C820" s="52">
        <v>2972.62</v>
      </c>
      <c r="D820" s="57">
        <v>2937.09</v>
      </c>
    </row>
    <row r="821" spans="2:7" x14ac:dyDescent="0.25">
      <c r="B821" s="53">
        <v>201709</v>
      </c>
      <c r="C821" s="55">
        <v>2918.49</v>
      </c>
      <c r="D821" s="63">
        <v>2936.67</v>
      </c>
    </row>
    <row r="822" spans="2:7" x14ac:dyDescent="0.25">
      <c r="B822" s="51">
        <v>201710</v>
      </c>
      <c r="C822" s="52">
        <v>2955.06</v>
      </c>
      <c r="D822" s="57">
        <v>3011.44</v>
      </c>
      <c r="E822" s="58">
        <f>+AVERAGE(D822:D824)</f>
        <v>3000.51</v>
      </c>
    </row>
    <row r="823" spans="2:7" x14ac:dyDescent="0.25">
      <c r="B823" s="53">
        <v>201711</v>
      </c>
      <c r="C823" s="55">
        <v>3013.17</v>
      </c>
      <c r="D823" s="63">
        <v>3006.09</v>
      </c>
    </row>
    <row r="824" spans="2:7" x14ac:dyDescent="0.25">
      <c r="B824" s="51">
        <v>201712</v>
      </c>
      <c r="C824" s="52">
        <v>2991.42</v>
      </c>
      <c r="D824" s="57">
        <v>2984</v>
      </c>
    </row>
    <row r="825" spans="2:7" x14ac:dyDescent="0.25">
      <c r="B825" s="53">
        <v>201801</v>
      </c>
      <c r="C825" s="55">
        <v>2867.68</v>
      </c>
      <c r="D825" s="63">
        <v>2844.14</v>
      </c>
      <c r="E825" s="58">
        <f>+AVERAGE(D825:D827)</f>
        <v>2826.8466666666664</v>
      </c>
      <c r="F825" s="58">
        <f>+AVERAGE(E825:E834)</f>
        <v>2972.0366666666664</v>
      </c>
      <c r="G825">
        <f>F825/F813*100</f>
        <v>100.49089580171665</v>
      </c>
    </row>
    <row r="826" spans="2:7" x14ac:dyDescent="0.25">
      <c r="B826" s="51">
        <v>201802</v>
      </c>
      <c r="C826" s="52">
        <v>2860</v>
      </c>
      <c r="D826" s="57">
        <v>2855.93</v>
      </c>
    </row>
    <row r="827" spans="2:7" x14ac:dyDescent="0.25">
      <c r="B827" s="53">
        <v>201803</v>
      </c>
      <c r="C827" s="55">
        <v>2852.46</v>
      </c>
      <c r="D827" s="63">
        <v>2780.47</v>
      </c>
    </row>
    <row r="828" spans="2:7" x14ac:dyDescent="0.25">
      <c r="B828" s="51">
        <v>201804</v>
      </c>
      <c r="C828" s="52">
        <v>2765.96</v>
      </c>
      <c r="D828" s="57">
        <v>2806.28</v>
      </c>
      <c r="E828" s="58">
        <f>+AVERAGE(D828:D830)</f>
        <v>2872.1333333333337</v>
      </c>
    </row>
    <row r="829" spans="2:7" x14ac:dyDescent="0.25">
      <c r="B829" s="53">
        <v>201805</v>
      </c>
      <c r="C829" s="55">
        <v>2862.95</v>
      </c>
      <c r="D829" s="63">
        <v>2879.32</v>
      </c>
    </row>
    <row r="830" spans="2:7" x14ac:dyDescent="0.25">
      <c r="B830" s="51">
        <v>201806</v>
      </c>
      <c r="C830" s="52">
        <v>2893.22</v>
      </c>
      <c r="D830" s="57">
        <v>2930.8</v>
      </c>
      <c r="E830" s="58"/>
    </row>
    <row r="831" spans="2:7" x14ac:dyDescent="0.25">
      <c r="B831" s="53">
        <v>201807</v>
      </c>
      <c r="C831" s="55">
        <v>2885.55</v>
      </c>
      <c r="D831" s="63">
        <v>2875.72</v>
      </c>
      <c r="E831" s="58">
        <f>+AVERAGE(D831:D833)</f>
        <v>2958.43</v>
      </c>
    </row>
    <row r="832" spans="2:7" x14ac:dyDescent="0.25">
      <c r="B832" s="51">
        <v>201808</v>
      </c>
      <c r="C832" s="52">
        <v>2959.57</v>
      </c>
      <c r="D832" s="57">
        <v>3027.39</v>
      </c>
    </row>
    <row r="833" spans="2:5" x14ac:dyDescent="0.25">
      <c r="B833" s="53">
        <v>201809</v>
      </c>
      <c r="C833" s="55">
        <v>3037.8</v>
      </c>
      <c r="D833" s="63">
        <v>2972.18</v>
      </c>
      <c r="E833" s="58"/>
    </row>
    <row r="834" spans="2:5" x14ac:dyDescent="0.25">
      <c r="B834" s="51">
        <v>201810</v>
      </c>
      <c r="C834" s="52">
        <v>3080.48</v>
      </c>
      <c r="D834" s="57">
        <v>3202.44</v>
      </c>
      <c r="E834" s="58">
        <f>+AVERAGE(D834:D836)</f>
        <v>3230.7366666666662</v>
      </c>
    </row>
    <row r="835" spans="2:5" x14ac:dyDescent="0.25">
      <c r="B835" s="53">
        <v>201811</v>
      </c>
      <c r="C835" s="55">
        <v>3198.13</v>
      </c>
      <c r="D835" s="63">
        <v>3240.02</v>
      </c>
    </row>
    <row r="836" spans="2:5" x14ac:dyDescent="0.25">
      <c r="B836" s="51">
        <v>201812</v>
      </c>
      <c r="C836" s="52">
        <v>3212.48</v>
      </c>
      <c r="D836" s="57">
        <v>3249.75</v>
      </c>
      <c r="E836" s="58"/>
    </row>
    <row r="897" spans="2:5" x14ac:dyDescent="0.25">
      <c r="B897" s="60" t="s">
        <v>48</v>
      </c>
    </row>
    <row r="898" spans="2:5" x14ac:dyDescent="0.25">
      <c r="B898" s="348" t="s">
        <v>57</v>
      </c>
      <c r="C898" s="348"/>
      <c r="D898" s="348"/>
      <c r="E898" s="348"/>
    </row>
    <row r="899" spans="2:5" x14ac:dyDescent="0.25">
      <c r="B899" s="348" t="s">
        <v>48</v>
      </c>
      <c r="C899" s="348"/>
      <c r="D899" s="348"/>
      <c r="E899" s="348"/>
    </row>
    <row r="900" spans="2:5" x14ac:dyDescent="0.25">
      <c r="B900" s="348" t="s">
        <v>58</v>
      </c>
      <c r="C900" s="348"/>
      <c r="D900" s="348"/>
      <c r="E900" s="348"/>
    </row>
    <row r="901" spans="2:5" x14ac:dyDescent="0.25">
      <c r="B901" s="348" t="s">
        <v>48</v>
      </c>
      <c r="C901" s="348"/>
      <c r="D901" s="348"/>
      <c r="E901" s="348"/>
    </row>
    <row r="902" spans="2:5" x14ac:dyDescent="0.25">
      <c r="B902" s="348" t="s">
        <v>50</v>
      </c>
      <c r="C902" s="348"/>
      <c r="D902" s="348"/>
      <c r="E902" s="348"/>
    </row>
  </sheetData>
  <mergeCells count="7">
    <mergeCell ref="B902:E902"/>
    <mergeCell ref="B1:E1"/>
    <mergeCell ref="B2:E2"/>
    <mergeCell ref="B898:E898"/>
    <mergeCell ref="B899:E899"/>
    <mergeCell ref="B900:E900"/>
    <mergeCell ref="B901:E90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6D8F-B7C7-45DE-AC83-CE55BE6A0F71}">
  <sheetPr codeName="Hoja34"/>
  <dimension ref="A1:R19"/>
  <sheetViews>
    <sheetView zoomScaleNormal="100" workbookViewId="0">
      <selection sqref="A1:I2"/>
    </sheetView>
  </sheetViews>
  <sheetFormatPr baseColWidth="10" defaultColWidth="11.42578125" defaultRowHeight="15" x14ac:dyDescent="0.25"/>
  <cols>
    <col min="1" max="1" width="27.7109375" style="1" customWidth="1"/>
    <col min="2" max="9" width="13.42578125" style="1" customWidth="1"/>
    <col min="10" max="16384" width="11.42578125" style="1"/>
  </cols>
  <sheetData>
    <row r="1" spans="1:18" ht="60" customHeight="1" x14ac:dyDescent="0.25">
      <c r="A1" s="299"/>
      <c r="B1" s="299"/>
      <c r="C1" s="299"/>
      <c r="D1" s="299"/>
      <c r="E1" s="299"/>
      <c r="F1" s="299"/>
      <c r="G1" s="299"/>
      <c r="H1" s="299"/>
      <c r="I1" s="299"/>
      <c r="J1" s="64"/>
    </row>
    <row r="2" spans="1:18" ht="24" customHeight="1" x14ac:dyDescent="0.25">
      <c r="A2" s="299"/>
      <c r="B2" s="299"/>
      <c r="C2" s="299"/>
      <c r="D2" s="299"/>
      <c r="E2" s="299"/>
      <c r="F2" s="299"/>
      <c r="G2" s="299"/>
      <c r="H2" s="299"/>
      <c r="I2" s="299"/>
    </row>
    <row r="3" spans="1:18" ht="15" customHeight="1" x14ac:dyDescent="0.25">
      <c r="A3" s="311" t="s">
        <v>291</v>
      </c>
      <c r="B3" s="311"/>
      <c r="C3" s="311"/>
      <c r="D3" s="311"/>
      <c r="E3" s="311"/>
      <c r="F3" s="311"/>
      <c r="G3" s="311"/>
      <c r="H3" s="311"/>
      <c r="I3" s="311"/>
      <c r="K3" s="234" t="s">
        <v>59</v>
      </c>
    </row>
    <row r="4" spans="1:18" ht="15" customHeight="1" x14ac:dyDescent="0.25">
      <c r="A4" s="311"/>
      <c r="B4" s="311"/>
      <c r="C4" s="311"/>
      <c r="D4" s="311"/>
      <c r="E4" s="311"/>
      <c r="F4" s="311"/>
      <c r="G4" s="311"/>
      <c r="H4" s="311"/>
      <c r="I4" s="311"/>
    </row>
    <row r="5" spans="1:18" x14ac:dyDescent="0.25">
      <c r="A5" s="211" t="s">
        <v>441</v>
      </c>
      <c r="B5" s="212"/>
      <c r="C5" s="211"/>
      <c r="D5" s="210"/>
      <c r="E5" s="210"/>
      <c r="F5" s="210"/>
      <c r="G5" s="210"/>
      <c r="H5" s="210"/>
      <c r="I5" s="220"/>
      <c r="J5" s="295"/>
    </row>
    <row r="6" spans="1:18" x14ac:dyDescent="0.25">
      <c r="A6" s="214" t="s">
        <v>430</v>
      </c>
      <c r="B6" s="210"/>
      <c r="C6" s="210"/>
      <c r="D6" s="210"/>
      <c r="E6" s="210"/>
      <c r="F6" s="210"/>
      <c r="G6" s="210"/>
      <c r="H6" s="210"/>
      <c r="I6" s="220"/>
      <c r="J6" s="295"/>
    </row>
    <row r="7" spans="1:18" x14ac:dyDescent="0.25">
      <c r="A7" s="315"/>
      <c r="B7" s="315"/>
      <c r="C7" s="315"/>
      <c r="D7" s="315"/>
      <c r="E7" s="168"/>
      <c r="F7" s="168"/>
      <c r="G7" s="168"/>
      <c r="H7" s="168"/>
    </row>
    <row r="8" spans="1:18" ht="14.1" customHeight="1" x14ac:dyDescent="0.25">
      <c r="A8" s="221"/>
      <c r="B8" s="307">
        <v>2018</v>
      </c>
      <c r="C8" s="307">
        <v>2019</v>
      </c>
      <c r="D8" s="307">
        <v>2020</v>
      </c>
      <c r="E8" s="307">
        <v>2021</v>
      </c>
      <c r="F8" s="307">
        <v>2022</v>
      </c>
      <c r="G8" s="307" t="s">
        <v>393</v>
      </c>
      <c r="H8" s="307" t="s">
        <v>394</v>
      </c>
      <c r="I8" s="309" t="s">
        <v>52</v>
      </c>
    </row>
    <row r="9" spans="1:18" x14ac:dyDescent="0.25">
      <c r="A9" s="228"/>
      <c r="B9" s="308"/>
      <c r="C9" s="308"/>
      <c r="D9" s="308"/>
      <c r="E9" s="308"/>
      <c r="F9" s="308"/>
      <c r="G9" s="308"/>
      <c r="H9" s="308"/>
      <c r="I9" s="317"/>
    </row>
    <row r="10" spans="1:18" x14ac:dyDescent="0.25">
      <c r="A10" s="84" t="s">
        <v>374</v>
      </c>
      <c r="B10" s="245">
        <v>0.18059532143996901</v>
      </c>
      <c r="C10" s="245">
        <v>0.21380856714306198</v>
      </c>
      <c r="D10" s="245">
        <v>0.35412767554392099</v>
      </c>
      <c r="E10" s="245">
        <v>0.15556588093590801</v>
      </c>
      <c r="F10" s="245">
        <v>0.25458833257572699</v>
      </c>
      <c r="G10" s="245">
        <v>0.24794142782721501</v>
      </c>
      <c r="H10" s="290">
        <v>0.25124436119794902</v>
      </c>
      <c r="I10" s="246">
        <v>0.23683879523767873</v>
      </c>
      <c r="J10" s="256"/>
      <c r="K10" s="293"/>
      <c r="L10" s="293"/>
      <c r="M10" s="293"/>
      <c r="N10" s="293"/>
      <c r="O10" s="293"/>
      <c r="P10" s="293"/>
      <c r="Q10" s="293"/>
      <c r="R10" s="294"/>
    </row>
    <row r="11" spans="1:18" x14ac:dyDescent="0.25">
      <c r="A11" s="71"/>
      <c r="B11" s="358"/>
      <c r="C11" s="358"/>
      <c r="D11" s="358"/>
      <c r="E11" s="358"/>
      <c r="F11" s="358"/>
      <c r="G11" s="358"/>
      <c r="H11" s="358"/>
      <c r="I11" s="229"/>
      <c r="J11" s="256"/>
      <c r="K11" s="256"/>
    </row>
    <row r="12" spans="1:18" x14ac:dyDescent="0.25">
      <c r="A12" s="183" t="s">
        <v>364</v>
      </c>
      <c r="B12" s="67"/>
      <c r="C12" s="67"/>
      <c r="D12" s="175"/>
      <c r="E12" s="175"/>
      <c r="F12" s="175"/>
      <c r="G12" s="175"/>
      <c r="H12" s="175"/>
      <c r="I12" s="189"/>
    </row>
    <row r="13" spans="1:18" x14ac:dyDescent="0.25">
      <c r="A13" s="320" t="s">
        <v>392</v>
      </c>
      <c r="B13" s="321"/>
      <c r="C13" s="321"/>
      <c r="D13" s="321"/>
      <c r="E13" s="321"/>
      <c r="F13" s="321"/>
      <c r="G13" s="321"/>
      <c r="H13" s="321"/>
      <c r="I13" s="322"/>
    </row>
    <row r="14" spans="1:18" x14ac:dyDescent="0.25">
      <c r="A14" s="86" t="s">
        <v>427</v>
      </c>
      <c r="B14" s="169"/>
      <c r="C14" s="169"/>
      <c r="D14" s="169"/>
      <c r="E14" s="169"/>
      <c r="F14" s="169"/>
      <c r="G14" s="169"/>
      <c r="H14" s="169"/>
      <c r="I14" s="190"/>
    </row>
    <row r="15" spans="1:18" x14ac:dyDescent="0.25">
      <c r="A15" s="86" t="s">
        <v>428</v>
      </c>
      <c r="B15" s="169"/>
      <c r="C15" s="169"/>
      <c r="D15" s="169"/>
      <c r="E15" s="169"/>
      <c r="F15" s="169"/>
      <c r="G15" s="169"/>
      <c r="H15" s="169"/>
      <c r="I15" s="190"/>
    </row>
    <row r="16" spans="1:18" x14ac:dyDescent="0.25">
      <c r="A16" s="171" t="s">
        <v>429</v>
      </c>
      <c r="B16" s="178"/>
      <c r="C16" s="178"/>
      <c r="D16" s="178"/>
      <c r="E16" s="178"/>
      <c r="F16" s="178"/>
      <c r="G16" s="178"/>
      <c r="H16" s="178"/>
      <c r="I16" s="177"/>
    </row>
    <row r="18" spans="2:9" x14ac:dyDescent="0.25">
      <c r="B18" s="90"/>
      <c r="C18" s="90"/>
      <c r="D18" s="90"/>
      <c r="E18" s="90"/>
      <c r="F18" s="90"/>
      <c r="G18" s="90"/>
      <c r="H18" s="90"/>
    </row>
    <row r="19" spans="2:9" x14ac:dyDescent="0.25">
      <c r="B19" s="284"/>
      <c r="C19" s="284"/>
      <c r="D19" s="284"/>
      <c r="E19" s="284"/>
      <c r="F19" s="284"/>
      <c r="G19" s="284"/>
      <c r="H19" s="284"/>
      <c r="I19" s="278"/>
    </row>
  </sheetData>
  <mergeCells count="12">
    <mergeCell ref="A13:I13"/>
    <mergeCell ref="A1:I2"/>
    <mergeCell ref="C8:C9"/>
    <mergeCell ref="A3:I4"/>
    <mergeCell ref="D8:D9"/>
    <mergeCell ref="E8:E9"/>
    <mergeCell ref="F8:F9"/>
    <mergeCell ref="I8:I9"/>
    <mergeCell ref="A7:D7"/>
    <mergeCell ref="B8:B9"/>
    <mergeCell ref="G8:G9"/>
    <mergeCell ref="H8:H9"/>
  </mergeCells>
  <conditionalFormatting sqref="K10:Q10">
    <cfRule type="cellIs" dxfId="0" priority="1" operator="notEqual">
      <formula>0</formula>
    </cfRule>
  </conditionalFormatting>
  <hyperlinks>
    <hyperlink ref="K3" location="Índice!A1" display="Índice" xr:uid="{362E8696-C21F-4AB9-844C-2F79AB4CC543}"/>
  </hyperlinks>
  <pageMargins left="0.7" right="0.7" top="0.75" bottom="0.75" header="0.3" footer="0.3"/>
  <pageSetup orientation="portrait" horizontalDpi="4294967294" verticalDpi="429496729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F2B90-515E-4BEB-AD31-3BBAB7B44617}">
  <sheetPr codeName="Hoja12">
    <tabColor theme="9" tint="-0.249977111117893"/>
  </sheetPr>
  <dimension ref="A1:BK48"/>
  <sheetViews>
    <sheetView workbookViewId="0">
      <pane xSplit="2" ySplit="9" topLeftCell="BI35"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16.42578125" customWidth="1"/>
    <col min="2" max="2" width="19.42578125" customWidth="1"/>
    <col min="3" max="8" width="0" hidden="1" customWidth="1"/>
    <col min="9" max="14" width="11.42578125" style="117" hidden="1" customWidth="1"/>
    <col min="15" max="15" width="12.42578125" style="117" hidden="1" customWidth="1"/>
    <col min="16" max="23" width="11.42578125" style="117" hidden="1" customWidth="1"/>
    <col min="24" max="61" width="0" hidden="1" customWidth="1"/>
    <col min="62" max="62" width="11.42578125" style="152"/>
  </cols>
  <sheetData>
    <row r="1" spans="1:63" x14ac:dyDescent="0.25">
      <c r="A1" s="116" t="s">
        <v>143</v>
      </c>
    </row>
    <row r="2" spans="1:63" x14ac:dyDescent="0.25">
      <c r="A2" s="116" t="s">
        <v>144</v>
      </c>
    </row>
    <row r="3" spans="1:63" x14ac:dyDescent="0.25">
      <c r="A3" s="116" t="s">
        <v>145</v>
      </c>
    </row>
    <row r="4" spans="1:63" x14ac:dyDescent="0.25">
      <c r="A4" s="116" t="s">
        <v>146</v>
      </c>
    </row>
    <row r="6" spans="1:63" x14ac:dyDescent="0.25">
      <c r="A6" s="118" t="s">
        <v>274</v>
      </c>
    </row>
    <row r="7" spans="1:63" ht="18.75" x14ac:dyDescent="0.3">
      <c r="A7" s="119" t="s">
        <v>267</v>
      </c>
    </row>
    <row r="8" spans="1:63" x14ac:dyDescent="0.25">
      <c r="C8" s="144"/>
      <c r="D8" s="144"/>
      <c r="E8" s="144"/>
      <c r="F8" s="144"/>
      <c r="G8" s="144"/>
      <c r="H8" s="144"/>
    </row>
    <row r="9" spans="1:63" s="14" customFormat="1" x14ac:dyDescent="0.25">
      <c r="C9" s="144" t="s">
        <v>150</v>
      </c>
      <c r="D9" s="14" t="s">
        <v>152</v>
      </c>
      <c r="E9" s="144" t="s">
        <v>154</v>
      </c>
      <c r="F9" s="144" t="s">
        <v>155</v>
      </c>
      <c r="G9" s="144" t="s">
        <v>156</v>
      </c>
      <c r="H9" s="144" t="s">
        <v>157</v>
      </c>
      <c r="I9" s="144" t="s">
        <v>158</v>
      </c>
      <c r="J9" s="14" t="s">
        <v>159</v>
      </c>
      <c r="K9" s="14" t="s">
        <v>160</v>
      </c>
      <c r="L9" s="14" t="s">
        <v>161</v>
      </c>
      <c r="M9" s="14" t="s">
        <v>162</v>
      </c>
      <c r="N9" s="14" t="s">
        <v>163</v>
      </c>
      <c r="O9" s="14" t="s">
        <v>164</v>
      </c>
      <c r="P9" s="14" t="s">
        <v>165</v>
      </c>
      <c r="Q9" s="14" t="s">
        <v>166</v>
      </c>
      <c r="R9" s="14" t="s">
        <v>167</v>
      </c>
      <c r="S9" s="14" t="s">
        <v>168</v>
      </c>
      <c r="T9" s="14" t="s">
        <v>169</v>
      </c>
      <c r="U9" s="163" t="s">
        <v>170</v>
      </c>
      <c r="V9" s="145" t="s">
        <v>171</v>
      </c>
      <c r="W9" s="145" t="s">
        <v>275</v>
      </c>
      <c r="X9" s="145" t="s">
        <v>276</v>
      </c>
      <c r="Y9" s="145" t="s">
        <v>174</v>
      </c>
      <c r="Z9" s="145" t="s">
        <v>175</v>
      </c>
      <c r="AA9" s="145" t="s">
        <v>176</v>
      </c>
      <c r="AB9" s="145" t="s">
        <v>177</v>
      </c>
      <c r="AC9" s="145" t="s">
        <v>178</v>
      </c>
      <c r="AD9" s="145" t="s">
        <v>179</v>
      </c>
      <c r="AE9" s="145" t="s">
        <v>180</v>
      </c>
      <c r="AF9" s="145" t="s">
        <v>181</v>
      </c>
      <c r="AG9" s="122" t="s">
        <v>182</v>
      </c>
      <c r="AH9" s="122" t="s">
        <v>183</v>
      </c>
      <c r="AI9" s="122" t="s">
        <v>184</v>
      </c>
      <c r="AJ9" s="122" t="s">
        <v>185</v>
      </c>
      <c r="AK9" s="122" t="s">
        <v>186</v>
      </c>
      <c r="AL9" s="122" t="s">
        <v>187</v>
      </c>
      <c r="AM9" s="122" t="s">
        <v>188</v>
      </c>
      <c r="AN9" s="122" t="s">
        <v>189</v>
      </c>
      <c r="AO9" s="122" t="s">
        <v>190</v>
      </c>
      <c r="AP9" s="122" t="s">
        <v>191</v>
      </c>
      <c r="AQ9" s="122" t="s">
        <v>192</v>
      </c>
      <c r="AR9" s="122" t="s">
        <v>193</v>
      </c>
      <c r="AS9" s="122" t="s">
        <v>194</v>
      </c>
      <c r="AT9" s="122" t="s">
        <v>195</v>
      </c>
      <c r="AU9" s="122" t="s">
        <v>196</v>
      </c>
      <c r="AV9" s="123" t="s">
        <v>197</v>
      </c>
      <c r="AW9" s="123" t="s">
        <v>259</v>
      </c>
      <c r="AX9" s="123" t="s">
        <v>260</v>
      </c>
      <c r="AY9" s="110" t="s">
        <v>261</v>
      </c>
      <c r="AZ9" s="110" t="s">
        <v>262</v>
      </c>
      <c r="BA9" s="14" t="s">
        <v>202</v>
      </c>
      <c r="BB9" s="14" t="s">
        <v>203</v>
      </c>
      <c r="BC9" s="14" t="s">
        <v>263</v>
      </c>
      <c r="BD9" s="14" t="s">
        <v>264</v>
      </c>
      <c r="BE9" s="110" t="s">
        <v>265</v>
      </c>
      <c r="BF9" s="110" t="s">
        <v>204</v>
      </c>
      <c r="BG9" s="110" t="s">
        <v>268</v>
      </c>
      <c r="BH9" s="110" t="s">
        <v>205</v>
      </c>
      <c r="BI9" s="14" t="s">
        <v>206</v>
      </c>
      <c r="BJ9" s="153" t="s">
        <v>207</v>
      </c>
    </row>
    <row r="10" spans="1:63" x14ac:dyDescent="0.25">
      <c r="C10" s="164"/>
      <c r="I10" s="144"/>
      <c r="J10" s="144"/>
      <c r="K10" s="14"/>
      <c r="L10" s="14"/>
      <c r="M10" s="14"/>
      <c r="N10" s="14"/>
      <c r="O10" s="14"/>
      <c r="P10" s="14"/>
      <c r="Q10" s="14"/>
      <c r="R10" s="14"/>
      <c r="S10" s="14"/>
      <c r="T10" s="14"/>
      <c r="U10" s="14"/>
      <c r="V10" s="14"/>
      <c r="X10" s="14"/>
    </row>
    <row r="11" spans="1:63" x14ac:dyDescent="0.25">
      <c r="A11" s="116" t="s">
        <v>113</v>
      </c>
      <c r="C11" s="7">
        <v>4574</v>
      </c>
      <c r="D11" s="7">
        <v>5384</v>
      </c>
      <c r="E11" s="7">
        <v>5652</v>
      </c>
      <c r="F11" s="7">
        <v>6000</v>
      </c>
      <c r="G11" s="7">
        <v>7423</v>
      </c>
      <c r="H11" s="7">
        <v>7000</v>
      </c>
      <c r="I11" s="144">
        <v>8277</v>
      </c>
      <c r="J11" s="144">
        <v>7300</v>
      </c>
      <c r="K11" s="144">
        <v>10452</v>
      </c>
      <c r="L11" s="144">
        <v>10000</v>
      </c>
      <c r="M11" s="144">
        <v>11505</v>
      </c>
      <c r="N11" s="144">
        <v>10545</v>
      </c>
      <c r="O11" s="146">
        <v>14264</v>
      </c>
      <c r="P11" s="147"/>
      <c r="Q11" s="100">
        <v>16318</v>
      </c>
      <c r="R11" s="100">
        <v>16000</v>
      </c>
      <c r="S11" s="100">
        <v>18018</v>
      </c>
      <c r="T11" s="100">
        <v>18252</v>
      </c>
      <c r="U11" s="100">
        <v>20410</v>
      </c>
      <c r="V11" s="100">
        <v>20000</v>
      </c>
      <c r="W11" s="100">
        <v>20953</v>
      </c>
      <c r="X11" s="100">
        <v>21083</v>
      </c>
      <c r="Y11" s="100">
        <v>22908</v>
      </c>
      <c r="Z11" s="100">
        <v>23657</v>
      </c>
      <c r="AA11" s="100">
        <v>25000</v>
      </c>
      <c r="AB11" s="100">
        <v>25000</v>
      </c>
      <c r="AC11" s="100">
        <v>26841</v>
      </c>
      <c r="AD11" s="100">
        <v>26397</v>
      </c>
      <c r="AE11" s="100">
        <v>28034</v>
      </c>
      <c r="AF11" s="100">
        <v>28879</v>
      </c>
      <c r="AG11" s="100">
        <v>28509</v>
      </c>
      <c r="AH11" s="100">
        <v>29175</v>
      </c>
      <c r="AI11" s="100">
        <v>28868</v>
      </c>
      <c r="AJ11" s="100">
        <v>30000</v>
      </c>
      <c r="AK11" s="100">
        <v>29999</v>
      </c>
      <c r="AL11" s="100">
        <v>30000</v>
      </c>
      <c r="AM11" s="100">
        <v>31027</v>
      </c>
      <c r="AN11" s="100">
        <v>30870</v>
      </c>
      <c r="AO11" s="100">
        <v>34226</v>
      </c>
      <c r="AP11" s="100">
        <v>35000</v>
      </c>
      <c r="AQ11" s="100">
        <v>34320</v>
      </c>
      <c r="AR11" s="100">
        <v>34934</v>
      </c>
      <c r="AS11" s="100">
        <v>34420</v>
      </c>
      <c r="AT11" s="100">
        <v>34999</v>
      </c>
      <c r="AU11" s="100">
        <v>34497.1</v>
      </c>
      <c r="AV11" s="100">
        <v>35000</v>
      </c>
      <c r="AW11" s="100">
        <v>35965.300000000003</v>
      </c>
      <c r="AX11" s="100">
        <v>37079</v>
      </c>
      <c r="AY11" s="7">
        <v>39470</v>
      </c>
      <c r="AZ11" s="7">
        <v>40000</v>
      </c>
      <c r="BA11" s="7">
        <v>41656.699999999997</v>
      </c>
      <c r="BB11" s="7">
        <v>41142</v>
      </c>
      <c r="BC11" s="7">
        <v>41499</v>
      </c>
      <c r="BD11" s="100">
        <v>44639</v>
      </c>
      <c r="BE11" s="100">
        <v>41527</v>
      </c>
      <c r="BF11" s="7">
        <v>44583</v>
      </c>
      <c r="BG11" s="7">
        <v>41588</v>
      </c>
      <c r="BH11" s="7">
        <v>44479</v>
      </c>
      <c r="BI11" s="7">
        <v>43110</v>
      </c>
      <c r="BJ11" s="139">
        <v>47291</v>
      </c>
      <c r="BK11" s="7"/>
    </row>
    <row r="12" spans="1:63" x14ac:dyDescent="0.25">
      <c r="A12" s="116" t="s">
        <v>114</v>
      </c>
      <c r="C12" s="7">
        <v>36907</v>
      </c>
      <c r="D12" s="7">
        <v>34384</v>
      </c>
      <c r="E12" s="7">
        <v>44985</v>
      </c>
      <c r="F12" s="7">
        <v>45000</v>
      </c>
      <c r="G12" s="7">
        <v>41433</v>
      </c>
      <c r="H12" s="7">
        <v>42335</v>
      </c>
      <c r="I12" s="144">
        <v>53492</v>
      </c>
      <c r="J12" s="144">
        <v>63000</v>
      </c>
      <c r="K12" s="144">
        <v>42918</v>
      </c>
      <c r="L12" s="144">
        <v>70000</v>
      </c>
      <c r="M12" s="144">
        <v>67405</v>
      </c>
      <c r="N12" s="144">
        <v>78182</v>
      </c>
      <c r="O12" s="146">
        <v>89430</v>
      </c>
      <c r="P12" s="147"/>
      <c r="Q12" s="100">
        <v>114933</v>
      </c>
      <c r="R12" s="100">
        <v>120000</v>
      </c>
      <c r="S12" s="100">
        <v>130246</v>
      </c>
      <c r="T12" s="100">
        <v>118203</v>
      </c>
      <c r="U12" s="100">
        <v>141140</v>
      </c>
      <c r="V12" s="100">
        <v>129123</v>
      </c>
      <c r="W12" s="100">
        <v>139167</v>
      </c>
      <c r="X12" s="100">
        <v>128779</v>
      </c>
      <c r="Y12" s="100">
        <v>155971</v>
      </c>
      <c r="Z12" s="100">
        <v>137612</v>
      </c>
      <c r="AA12" s="100">
        <v>174521</v>
      </c>
      <c r="AB12" s="100">
        <v>150286</v>
      </c>
      <c r="AC12" s="100">
        <v>188854</v>
      </c>
      <c r="AD12" s="100">
        <v>185589</v>
      </c>
      <c r="AE12" s="100">
        <v>166994</v>
      </c>
      <c r="AF12" s="100">
        <v>155157</v>
      </c>
      <c r="AG12" s="100">
        <v>218112</v>
      </c>
      <c r="AH12" s="100">
        <v>236082</v>
      </c>
      <c r="AI12" s="100">
        <v>240295</v>
      </c>
      <c r="AJ12" s="100">
        <v>240692</v>
      </c>
      <c r="AK12" s="100">
        <v>274857</v>
      </c>
      <c r="AL12" s="100">
        <v>310283</v>
      </c>
      <c r="AM12" s="100">
        <v>414555</v>
      </c>
      <c r="AN12" s="100">
        <v>326087</v>
      </c>
      <c r="AO12" s="100">
        <v>379231</v>
      </c>
      <c r="AP12" s="100">
        <v>386506</v>
      </c>
      <c r="AQ12" s="100">
        <v>410493</v>
      </c>
      <c r="AR12" s="100">
        <v>418681</v>
      </c>
      <c r="AS12" s="100">
        <v>364485</v>
      </c>
      <c r="AT12" s="100">
        <v>376138</v>
      </c>
      <c r="AU12" s="100">
        <v>400000</v>
      </c>
      <c r="AV12" s="100">
        <v>400000</v>
      </c>
      <c r="AW12" s="100">
        <v>399383.8</v>
      </c>
      <c r="AX12" s="100">
        <v>300000</v>
      </c>
      <c r="AY12" s="7">
        <v>399560</v>
      </c>
      <c r="AZ12" s="7">
        <v>355723</v>
      </c>
      <c r="BA12" s="7">
        <v>415412.4</v>
      </c>
      <c r="BB12" s="7">
        <v>411441</v>
      </c>
      <c r="BC12" s="7">
        <v>430750</v>
      </c>
      <c r="BD12" s="100">
        <v>322756</v>
      </c>
      <c r="BE12" s="100">
        <v>331407</v>
      </c>
      <c r="BF12" s="7">
        <v>341043</v>
      </c>
      <c r="BG12" s="7">
        <v>382576</v>
      </c>
      <c r="BH12" s="7">
        <v>363504</v>
      </c>
      <c r="BI12" s="7">
        <v>420114</v>
      </c>
      <c r="BJ12" s="139">
        <v>441567</v>
      </c>
      <c r="BK12" s="7"/>
    </row>
    <row r="13" spans="1:63" x14ac:dyDescent="0.25">
      <c r="A13" s="116" t="s">
        <v>115</v>
      </c>
      <c r="C13" s="7">
        <v>35290</v>
      </c>
      <c r="D13" s="7">
        <v>40568</v>
      </c>
      <c r="E13" s="7">
        <v>38856</v>
      </c>
      <c r="F13" s="7">
        <v>43583</v>
      </c>
      <c r="G13" s="7">
        <v>48476</v>
      </c>
      <c r="H13" s="7">
        <v>49597</v>
      </c>
      <c r="I13" s="144">
        <v>64771</v>
      </c>
      <c r="J13" s="144">
        <v>57600</v>
      </c>
      <c r="K13" s="144">
        <v>73524</v>
      </c>
      <c r="L13" s="144">
        <v>70000</v>
      </c>
      <c r="M13" s="144">
        <v>84760</v>
      </c>
      <c r="N13" s="144">
        <v>92000</v>
      </c>
      <c r="O13" s="146">
        <v>105807</v>
      </c>
      <c r="P13" s="147"/>
      <c r="Q13" s="100">
        <v>126103</v>
      </c>
      <c r="R13" s="100">
        <v>116000</v>
      </c>
      <c r="S13" s="100">
        <v>142668</v>
      </c>
      <c r="T13" s="100">
        <v>147104</v>
      </c>
      <c r="U13" s="100">
        <v>152390</v>
      </c>
      <c r="V13" s="100">
        <v>154175</v>
      </c>
      <c r="W13" s="100">
        <v>160469</v>
      </c>
      <c r="X13" s="100">
        <v>162539</v>
      </c>
      <c r="Y13" s="100">
        <v>177621</v>
      </c>
      <c r="Z13" s="100">
        <v>171373</v>
      </c>
      <c r="AA13" s="100">
        <v>189989</v>
      </c>
      <c r="AB13" s="100">
        <v>190286</v>
      </c>
      <c r="AC13" s="100">
        <v>217407</v>
      </c>
      <c r="AD13" s="100">
        <v>197870</v>
      </c>
      <c r="AE13" s="100">
        <v>227707</v>
      </c>
      <c r="AF13" s="100">
        <v>203274</v>
      </c>
      <c r="AG13" s="100">
        <v>237825</v>
      </c>
      <c r="AH13" s="100">
        <v>178660</v>
      </c>
      <c r="AI13" s="100">
        <v>265268</v>
      </c>
      <c r="AJ13" s="100">
        <v>243474</v>
      </c>
      <c r="AK13" s="100">
        <v>262725</v>
      </c>
      <c r="AL13" s="100">
        <v>258545</v>
      </c>
      <c r="AM13" s="100">
        <v>300560</v>
      </c>
      <c r="AN13" s="100">
        <v>290000</v>
      </c>
      <c r="AO13" s="100">
        <v>316701</v>
      </c>
      <c r="AP13" s="100">
        <v>326662</v>
      </c>
      <c r="AQ13" s="100">
        <v>342843</v>
      </c>
      <c r="AR13" s="100">
        <v>330479</v>
      </c>
      <c r="AS13" s="100">
        <v>335642</v>
      </c>
      <c r="AT13" s="100">
        <v>336163.4</v>
      </c>
      <c r="AU13" s="100">
        <v>363506.8</v>
      </c>
      <c r="AV13" s="100">
        <v>373405.2</v>
      </c>
      <c r="AW13" s="100">
        <v>334232.90000000002</v>
      </c>
      <c r="AX13" s="100">
        <v>315842</v>
      </c>
      <c r="AY13" s="7">
        <v>317745</v>
      </c>
      <c r="AZ13" s="7">
        <v>303535.40000000002</v>
      </c>
      <c r="BA13" s="7">
        <v>310692.59999999998</v>
      </c>
      <c r="BB13" s="7">
        <v>315420</v>
      </c>
      <c r="BC13" s="7">
        <v>334396</v>
      </c>
      <c r="BD13" s="100">
        <v>386086</v>
      </c>
      <c r="BE13" s="100">
        <v>335967</v>
      </c>
      <c r="BF13" s="7">
        <v>420677</v>
      </c>
      <c r="BG13" s="7">
        <v>330603</v>
      </c>
      <c r="BH13" s="7">
        <v>368302</v>
      </c>
      <c r="BI13" s="7">
        <v>322149</v>
      </c>
      <c r="BJ13" s="139">
        <v>347717</v>
      </c>
      <c r="BK13" s="7"/>
    </row>
    <row r="14" spans="1:63" x14ac:dyDescent="0.25">
      <c r="A14" s="116" t="s">
        <v>116</v>
      </c>
      <c r="C14" s="7">
        <v>50216</v>
      </c>
      <c r="D14" s="7">
        <v>58761</v>
      </c>
      <c r="E14" s="7">
        <v>73115</v>
      </c>
      <c r="F14" s="7">
        <v>76779</v>
      </c>
      <c r="G14" s="7">
        <v>71610</v>
      </c>
      <c r="H14" s="7">
        <v>73425</v>
      </c>
      <c r="I14" s="144">
        <v>116077</v>
      </c>
      <c r="J14" s="144">
        <v>118594</v>
      </c>
      <c r="K14" s="144">
        <v>120809</v>
      </c>
      <c r="L14" s="144">
        <v>140274</v>
      </c>
      <c r="M14" s="144">
        <v>163713</v>
      </c>
      <c r="N14" s="144">
        <v>177627</v>
      </c>
      <c r="O14" s="146">
        <v>205755</v>
      </c>
      <c r="P14" s="147"/>
      <c r="Q14" s="100">
        <v>256504</v>
      </c>
      <c r="R14" s="100">
        <v>277880</v>
      </c>
      <c r="S14" s="100">
        <v>286616</v>
      </c>
      <c r="T14" s="100">
        <v>279118</v>
      </c>
      <c r="U14" s="100">
        <v>281183</v>
      </c>
      <c r="V14" s="100">
        <v>308314</v>
      </c>
      <c r="W14" s="100">
        <v>301244</v>
      </c>
      <c r="X14" s="100">
        <v>333640</v>
      </c>
      <c r="Y14" s="100">
        <v>356100</v>
      </c>
      <c r="Z14" s="100">
        <v>361500</v>
      </c>
      <c r="AA14" s="100">
        <v>360526</v>
      </c>
      <c r="AB14" s="100">
        <v>390731</v>
      </c>
      <c r="AC14" s="100">
        <v>396510.6</v>
      </c>
      <c r="AD14" s="100">
        <v>408547</v>
      </c>
      <c r="AE14" s="100">
        <v>419286</v>
      </c>
      <c r="AF14" s="100">
        <v>461924</v>
      </c>
      <c r="AG14" s="100">
        <v>439114</v>
      </c>
      <c r="AH14" s="100">
        <v>401992</v>
      </c>
      <c r="AI14" s="100">
        <v>457252</v>
      </c>
      <c r="AJ14" s="100">
        <v>494845</v>
      </c>
      <c r="AK14" s="100">
        <v>511490</v>
      </c>
      <c r="AL14" s="100">
        <v>662075</v>
      </c>
      <c r="AM14" s="100">
        <v>714795</v>
      </c>
      <c r="AN14" s="100">
        <v>710743</v>
      </c>
      <c r="AO14" s="100">
        <v>723628</v>
      </c>
      <c r="AP14" s="100">
        <v>756075</v>
      </c>
      <c r="AQ14" s="100">
        <v>763326</v>
      </c>
      <c r="AR14" s="100">
        <v>753389</v>
      </c>
      <c r="AS14" s="100">
        <v>737269</v>
      </c>
      <c r="AT14" s="100">
        <v>603843.19999999995</v>
      </c>
      <c r="AU14" s="100">
        <v>661347.30000000005</v>
      </c>
      <c r="AV14" s="100">
        <v>682224.5</v>
      </c>
      <c r="AW14" s="100">
        <v>663167.80000000005</v>
      </c>
      <c r="AX14" s="100">
        <v>637281.19999999995</v>
      </c>
      <c r="AY14" s="7">
        <v>664952</v>
      </c>
      <c r="AZ14" s="7">
        <v>706608.8</v>
      </c>
      <c r="BA14" s="7">
        <v>766493.9</v>
      </c>
      <c r="BB14" s="7">
        <v>735731</v>
      </c>
      <c r="BC14" s="7">
        <v>716882</v>
      </c>
      <c r="BD14" s="100">
        <v>744432</v>
      </c>
      <c r="BE14" s="100">
        <v>667562</v>
      </c>
      <c r="BF14" s="7">
        <v>659735</v>
      </c>
      <c r="BG14" s="7">
        <v>672961</v>
      </c>
      <c r="BH14" s="7">
        <v>644819</v>
      </c>
      <c r="BI14" s="7">
        <v>778146</v>
      </c>
      <c r="BJ14" s="139">
        <v>825456</v>
      </c>
      <c r="BK14" s="7"/>
    </row>
    <row r="15" spans="1:63" x14ac:dyDescent="0.25">
      <c r="A15" s="116" t="s">
        <v>117</v>
      </c>
      <c r="C15" s="7">
        <v>44241</v>
      </c>
      <c r="D15" s="7">
        <v>50613</v>
      </c>
      <c r="E15" s="7">
        <v>64234</v>
      </c>
      <c r="F15" s="7">
        <v>67424</v>
      </c>
      <c r="G15" s="7">
        <v>60642</v>
      </c>
      <c r="H15" s="7">
        <v>64993</v>
      </c>
      <c r="I15" s="144">
        <v>103081</v>
      </c>
      <c r="J15" s="144">
        <v>104894</v>
      </c>
      <c r="K15" s="144">
        <v>107598</v>
      </c>
      <c r="L15" s="144">
        <v>124274</v>
      </c>
      <c r="M15" s="144">
        <v>140121</v>
      </c>
      <c r="N15" s="144">
        <v>157718</v>
      </c>
      <c r="O15" s="146">
        <v>187024</v>
      </c>
      <c r="P15" s="147"/>
      <c r="Q15" s="100">
        <v>237521</v>
      </c>
      <c r="R15" s="100">
        <v>257880</v>
      </c>
      <c r="S15" s="100">
        <v>261537</v>
      </c>
      <c r="T15" s="100">
        <v>250979</v>
      </c>
      <c r="U15" s="100">
        <v>259417</v>
      </c>
      <c r="V15" s="100">
        <v>284454</v>
      </c>
      <c r="W15" s="100">
        <v>276336</v>
      </c>
      <c r="X15" s="100">
        <v>304505</v>
      </c>
      <c r="Y15" s="100">
        <v>328207</v>
      </c>
      <c r="Z15" s="100">
        <v>347004</v>
      </c>
      <c r="AA15" s="100">
        <v>333425.5</v>
      </c>
      <c r="AB15" s="100">
        <v>360345</v>
      </c>
      <c r="AC15" s="100">
        <v>349439.3</v>
      </c>
      <c r="AD15" s="100">
        <v>363821</v>
      </c>
      <c r="AE15" s="100">
        <v>373322</v>
      </c>
      <c r="AF15" s="100">
        <v>415624</v>
      </c>
      <c r="AG15" s="100">
        <v>390226</v>
      </c>
      <c r="AH15" s="100">
        <v>386270</v>
      </c>
      <c r="AI15" s="100">
        <v>408060</v>
      </c>
      <c r="AJ15" s="100">
        <v>443364</v>
      </c>
      <c r="AK15" s="100">
        <v>432691</v>
      </c>
      <c r="AL15" s="100">
        <v>580871</v>
      </c>
      <c r="AM15" s="100">
        <v>610671</v>
      </c>
      <c r="AN15" s="100">
        <v>614960</v>
      </c>
      <c r="AO15" s="100">
        <v>616436</v>
      </c>
      <c r="AP15" s="100">
        <v>644000</v>
      </c>
      <c r="AQ15" s="100">
        <v>649242</v>
      </c>
      <c r="AR15" s="100">
        <v>638496</v>
      </c>
      <c r="AS15" s="100">
        <v>627081</v>
      </c>
      <c r="AT15" s="100">
        <v>490609.6</v>
      </c>
      <c r="AU15" s="100">
        <v>560889</v>
      </c>
      <c r="AV15" s="100">
        <v>560572.80000000005</v>
      </c>
      <c r="AW15" s="100">
        <v>569110.5</v>
      </c>
      <c r="AX15" s="100">
        <v>555202.19999999995</v>
      </c>
      <c r="AY15" s="7">
        <v>545497</v>
      </c>
      <c r="AZ15" s="7">
        <v>618166.30000000005</v>
      </c>
      <c r="BA15" s="7">
        <v>631770.1</v>
      </c>
      <c r="BB15" s="7">
        <v>650524</v>
      </c>
      <c r="BC15" s="7">
        <v>612810</v>
      </c>
      <c r="BD15" s="100">
        <v>652663</v>
      </c>
      <c r="BE15" s="100">
        <v>560691</v>
      </c>
      <c r="BF15" s="7">
        <v>571607</v>
      </c>
      <c r="BG15" s="7">
        <v>563223</v>
      </c>
      <c r="BH15" s="7">
        <v>557926</v>
      </c>
      <c r="BI15" s="7">
        <v>661848</v>
      </c>
      <c r="BJ15" s="139">
        <v>738607</v>
      </c>
      <c r="BK15" s="7"/>
    </row>
    <row r="16" spans="1:63" x14ac:dyDescent="0.25">
      <c r="A16" s="116" t="s">
        <v>118</v>
      </c>
      <c r="C16" s="7">
        <v>5975</v>
      </c>
      <c r="D16" s="7">
        <v>8148</v>
      </c>
      <c r="E16" s="7">
        <v>8880</v>
      </c>
      <c r="F16" s="7">
        <v>9354</v>
      </c>
      <c r="G16" s="7">
        <v>10968</v>
      </c>
      <c r="H16" s="7">
        <v>8432</v>
      </c>
      <c r="I16" s="144">
        <v>12996</v>
      </c>
      <c r="J16" s="144">
        <v>13700</v>
      </c>
      <c r="K16" s="144">
        <v>13211</v>
      </c>
      <c r="L16" s="144">
        <v>16000</v>
      </c>
      <c r="M16" s="144">
        <v>23592</v>
      </c>
      <c r="N16" s="144">
        <v>19909</v>
      </c>
      <c r="O16" s="146">
        <v>18731</v>
      </c>
      <c r="P16" s="147"/>
      <c r="Q16" s="100">
        <v>18983</v>
      </c>
      <c r="R16" s="100">
        <v>20000</v>
      </c>
      <c r="S16" s="100">
        <v>25079</v>
      </c>
      <c r="T16" s="100">
        <v>28139</v>
      </c>
      <c r="U16" s="100">
        <v>21766</v>
      </c>
      <c r="V16" s="100">
        <v>23860</v>
      </c>
      <c r="W16" s="100">
        <v>24908</v>
      </c>
      <c r="X16" s="100">
        <v>29135</v>
      </c>
      <c r="Y16" s="100">
        <v>27892</v>
      </c>
      <c r="Z16" s="100">
        <v>14496</v>
      </c>
      <c r="AA16" s="100">
        <v>27100.5</v>
      </c>
      <c r="AB16" s="100">
        <v>30386</v>
      </c>
      <c r="AC16" s="100">
        <v>47071.3</v>
      </c>
      <c r="AD16" s="100">
        <v>44726</v>
      </c>
      <c r="AE16" s="100">
        <v>45964</v>
      </c>
      <c r="AF16" s="100">
        <v>46300</v>
      </c>
      <c r="AG16" s="100">
        <v>48888</v>
      </c>
      <c r="AH16" s="100">
        <v>15722</v>
      </c>
      <c r="AI16" s="100">
        <v>49192</v>
      </c>
      <c r="AJ16" s="100">
        <v>51481</v>
      </c>
      <c r="AK16" s="100">
        <v>78797</v>
      </c>
      <c r="AL16" s="100">
        <v>81203</v>
      </c>
      <c r="AM16" s="100">
        <v>104123</v>
      </c>
      <c r="AN16" s="100">
        <v>95783</v>
      </c>
      <c r="AO16" s="100">
        <v>107192</v>
      </c>
      <c r="AP16" s="100">
        <v>112075</v>
      </c>
      <c r="AQ16" s="100">
        <v>114084</v>
      </c>
      <c r="AR16" s="100">
        <v>114893</v>
      </c>
      <c r="AS16" s="100">
        <v>110188</v>
      </c>
      <c r="AT16" s="100">
        <v>113233.60000000001</v>
      </c>
      <c r="AU16" s="100">
        <v>100458.3</v>
      </c>
      <c r="AV16" s="100">
        <v>121651.7</v>
      </c>
      <c r="AW16" s="100">
        <v>94057.3</v>
      </c>
      <c r="AX16" s="100">
        <v>82079</v>
      </c>
      <c r="AY16" s="7">
        <v>119455</v>
      </c>
      <c r="AZ16" s="7">
        <v>88442.5</v>
      </c>
      <c r="BA16" s="7">
        <v>134723.79999999999</v>
      </c>
      <c r="BB16" s="7">
        <v>85207</v>
      </c>
      <c r="BC16" s="7">
        <v>104072</v>
      </c>
      <c r="BD16" s="100">
        <v>91769</v>
      </c>
      <c r="BE16" s="100">
        <v>106871</v>
      </c>
      <c r="BF16" s="7">
        <v>88128</v>
      </c>
      <c r="BG16" s="7">
        <v>109738</v>
      </c>
      <c r="BH16" s="7">
        <v>86893</v>
      </c>
      <c r="BI16" s="7">
        <v>116298</v>
      </c>
      <c r="BJ16" s="139">
        <v>86849</v>
      </c>
      <c r="BK16" s="7"/>
    </row>
    <row r="17" spans="1:63" x14ac:dyDescent="0.25">
      <c r="A17" s="116" t="s">
        <v>119</v>
      </c>
      <c r="C17" s="7"/>
      <c r="D17" s="7"/>
      <c r="E17" s="7"/>
      <c r="F17" s="7"/>
      <c r="G17" s="7"/>
      <c r="H17" s="7"/>
      <c r="I17" s="144"/>
      <c r="J17" s="144"/>
      <c r="K17" s="144"/>
      <c r="L17" s="144"/>
      <c r="M17" s="144">
        <v>0</v>
      </c>
      <c r="N17" s="144">
        <v>0</v>
      </c>
      <c r="O17" s="146"/>
      <c r="P17" s="147"/>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v>0</v>
      </c>
      <c r="AV17" s="100">
        <v>0</v>
      </c>
      <c r="AW17" s="100">
        <v>0</v>
      </c>
      <c r="AX17" s="100">
        <v>0</v>
      </c>
      <c r="AY17" s="7">
        <v>0</v>
      </c>
      <c r="AZ17" s="7">
        <v>0</v>
      </c>
      <c r="BA17" s="7">
        <v>0</v>
      </c>
      <c r="BB17" s="7">
        <v>0</v>
      </c>
      <c r="BC17" s="7">
        <v>0</v>
      </c>
      <c r="BD17" s="100">
        <v>0</v>
      </c>
      <c r="BE17" s="100">
        <v>0</v>
      </c>
      <c r="BF17" s="7">
        <v>0</v>
      </c>
      <c r="BG17" s="7">
        <v>0</v>
      </c>
      <c r="BH17" s="7">
        <v>0</v>
      </c>
      <c r="BI17" s="7">
        <v>0</v>
      </c>
      <c r="BJ17" s="139">
        <v>0</v>
      </c>
      <c r="BK17" s="7"/>
    </row>
    <row r="18" spans="1:63" x14ac:dyDescent="0.25">
      <c r="A18" s="116" t="s">
        <v>120</v>
      </c>
      <c r="C18" s="7"/>
      <c r="D18" s="7"/>
      <c r="E18" s="7"/>
      <c r="F18" s="7"/>
      <c r="G18" s="7"/>
      <c r="H18" s="7"/>
      <c r="I18" s="144"/>
      <c r="J18" s="144"/>
      <c r="K18" s="144"/>
      <c r="L18" s="144"/>
      <c r="M18" s="144">
        <v>0</v>
      </c>
      <c r="N18" s="144">
        <v>0</v>
      </c>
      <c r="O18" s="146" t="s">
        <v>28</v>
      </c>
      <c r="P18" s="147"/>
      <c r="Q18" s="100" t="s">
        <v>28</v>
      </c>
      <c r="R18" s="100" t="s">
        <v>28</v>
      </c>
      <c r="S18" s="100" t="s">
        <v>28</v>
      </c>
      <c r="T18" s="100" t="s">
        <v>28</v>
      </c>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v>0</v>
      </c>
      <c r="AV18" s="100">
        <v>0</v>
      </c>
      <c r="AW18" s="100">
        <v>0</v>
      </c>
      <c r="AX18" s="100">
        <v>0</v>
      </c>
      <c r="AY18" s="7">
        <v>0</v>
      </c>
      <c r="AZ18" s="7">
        <v>0</v>
      </c>
      <c r="BA18" s="7">
        <v>0</v>
      </c>
      <c r="BB18" s="7">
        <v>0</v>
      </c>
      <c r="BC18" s="7">
        <v>0</v>
      </c>
      <c r="BD18" s="100">
        <v>0</v>
      </c>
      <c r="BE18" s="100">
        <v>0</v>
      </c>
      <c r="BF18" s="7">
        <v>0</v>
      </c>
      <c r="BG18" s="7">
        <v>0</v>
      </c>
      <c r="BH18" s="7">
        <v>0</v>
      </c>
      <c r="BI18" s="7">
        <v>0</v>
      </c>
      <c r="BJ18" s="139">
        <v>0</v>
      </c>
      <c r="BK18" s="7"/>
    </row>
    <row r="19" spans="1:63" x14ac:dyDescent="0.25">
      <c r="A19" s="116" t="s">
        <v>121</v>
      </c>
      <c r="C19" s="7"/>
      <c r="D19" s="7"/>
      <c r="E19" s="7"/>
      <c r="F19" s="7"/>
      <c r="G19" s="7"/>
      <c r="H19" s="7"/>
      <c r="I19" s="144"/>
      <c r="J19" s="144"/>
      <c r="K19" s="144"/>
      <c r="L19" s="144"/>
      <c r="M19" s="144">
        <v>0</v>
      </c>
      <c r="N19" s="144">
        <v>0</v>
      </c>
      <c r="O19" s="146"/>
      <c r="P19" s="147"/>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v>0</v>
      </c>
      <c r="AV19" s="100">
        <v>0</v>
      </c>
      <c r="AW19" s="100">
        <v>0</v>
      </c>
      <c r="AX19" s="100">
        <v>0</v>
      </c>
      <c r="AY19" s="7">
        <v>0</v>
      </c>
      <c r="AZ19" s="7">
        <v>0</v>
      </c>
      <c r="BA19" s="7">
        <v>0</v>
      </c>
      <c r="BB19" s="7">
        <v>0</v>
      </c>
      <c r="BC19" s="7">
        <v>0</v>
      </c>
      <c r="BD19" s="100">
        <v>0</v>
      </c>
      <c r="BE19" s="100">
        <v>0</v>
      </c>
      <c r="BF19" s="7">
        <v>0</v>
      </c>
      <c r="BG19" s="7">
        <v>0</v>
      </c>
      <c r="BH19" s="7">
        <v>0</v>
      </c>
      <c r="BI19" s="7">
        <v>0</v>
      </c>
      <c r="BJ19" s="139">
        <v>0</v>
      </c>
      <c r="BK19" s="7"/>
    </row>
    <row r="20" spans="1:63" x14ac:dyDescent="0.25">
      <c r="A20" s="116" t="s">
        <v>122</v>
      </c>
      <c r="C20" s="7">
        <v>74166</v>
      </c>
      <c r="D20" s="7">
        <v>99196</v>
      </c>
      <c r="E20" s="7">
        <v>94763</v>
      </c>
      <c r="F20" s="7">
        <v>102935</v>
      </c>
      <c r="G20" s="7">
        <v>110321</v>
      </c>
      <c r="H20" s="7">
        <v>112634</v>
      </c>
      <c r="I20" s="144">
        <v>102828</v>
      </c>
      <c r="J20" s="144">
        <v>97578</v>
      </c>
      <c r="K20" s="144">
        <v>125562</v>
      </c>
      <c r="L20" s="144">
        <v>171693</v>
      </c>
      <c r="M20" s="144">
        <v>148887</v>
      </c>
      <c r="N20" s="144">
        <v>181583</v>
      </c>
      <c r="O20" s="146">
        <v>177508</v>
      </c>
      <c r="P20" s="147"/>
      <c r="Q20" s="100">
        <v>219453</v>
      </c>
      <c r="R20" s="100">
        <v>230423</v>
      </c>
      <c r="S20" s="100">
        <v>244634</v>
      </c>
      <c r="T20" s="100">
        <v>243436</v>
      </c>
      <c r="U20" s="100">
        <v>294652</v>
      </c>
      <c r="V20" s="100">
        <v>263519</v>
      </c>
      <c r="W20" s="100">
        <v>320121</v>
      </c>
      <c r="X20" s="100">
        <v>395740</v>
      </c>
      <c r="Y20" s="100">
        <v>345621</v>
      </c>
      <c r="Z20" s="100">
        <v>360130</v>
      </c>
      <c r="AA20" s="100">
        <v>361224</v>
      </c>
      <c r="AB20" s="100">
        <v>451499</v>
      </c>
      <c r="AC20" s="100">
        <v>426722</v>
      </c>
      <c r="AD20" s="100">
        <v>502881</v>
      </c>
      <c r="AE20" s="100">
        <v>395939</v>
      </c>
      <c r="AF20" s="100">
        <v>550144</v>
      </c>
      <c r="AG20" s="100">
        <v>388336</v>
      </c>
      <c r="AH20" s="100">
        <v>581530</v>
      </c>
      <c r="AI20" s="100">
        <v>497585</v>
      </c>
      <c r="AJ20" s="100">
        <v>607431</v>
      </c>
      <c r="AK20" s="100">
        <v>960117</v>
      </c>
      <c r="AL20" s="100">
        <v>1137662</v>
      </c>
      <c r="AM20" s="100">
        <v>1001997</v>
      </c>
      <c r="AN20" s="100">
        <v>854343</v>
      </c>
      <c r="AO20" s="100">
        <v>713549</v>
      </c>
      <c r="AP20" s="100">
        <v>669197</v>
      </c>
      <c r="AQ20" s="100">
        <v>704626</v>
      </c>
      <c r="AR20" s="100">
        <v>758173</v>
      </c>
      <c r="AS20" s="100">
        <v>834790</v>
      </c>
      <c r="AT20" s="100">
        <v>794327.8</v>
      </c>
      <c r="AU20" s="100">
        <v>745183.9</v>
      </c>
      <c r="AV20" s="100">
        <v>671144.2</v>
      </c>
      <c r="AW20" s="100">
        <v>662887.4</v>
      </c>
      <c r="AX20" s="100">
        <v>701278</v>
      </c>
      <c r="AY20" s="7">
        <v>817112</v>
      </c>
      <c r="AZ20" s="7">
        <v>682040</v>
      </c>
      <c r="BA20" s="7">
        <v>824740.4</v>
      </c>
      <c r="BB20" s="7">
        <v>767860</v>
      </c>
      <c r="BC20" s="7">
        <v>887581</v>
      </c>
      <c r="BD20" s="100">
        <v>832406</v>
      </c>
      <c r="BE20" s="100">
        <v>876481</v>
      </c>
      <c r="BF20" s="7">
        <v>713714</v>
      </c>
      <c r="BG20" s="7">
        <v>1090003</v>
      </c>
      <c r="BH20" s="7">
        <v>840293</v>
      </c>
      <c r="BI20" s="7">
        <v>1083358</v>
      </c>
      <c r="BJ20" s="139">
        <v>808764</v>
      </c>
      <c r="BK20" s="7"/>
    </row>
    <row r="21" spans="1:63" x14ac:dyDescent="0.25">
      <c r="A21" s="116" t="s">
        <v>123</v>
      </c>
      <c r="C21" s="7">
        <v>58260</v>
      </c>
      <c r="D21" s="7">
        <v>82606</v>
      </c>
      <c r="E21" s="7">
        <v>76394</v>
      </c>
      <c r="F21" s="7">
        <v>85045</v>
      </c>
      <c r="G21" s="7">
        <v>90795</v>
      </c>
      <c r="H21" s="7">
        <v>94627</v>
      </c>
      <c r="I21" s="144">
        <v>86114</v>
      </c>
      <c r="J21" s="144">
        <v>75728</v>
      </c>
      <c r="K21" s="144">
        <v>108454</v>
      </c>
      <c r="L21" s="144">
        <v>141693</v>
      </c>
      <c r="M21" s="144">
        <v>132888</v>
      </c>
      <c r="N21" s="144">
        <v>166583</v>
      </c>
      <c r="O21" s="146">
        <v>160422</v>
      </c>
      <c r="P21" s="147"/>
      <c r="Q21" s="100">
        <v>192660</v>
      </c>
      <c r="R21" s="100">
        <v>207899</v>
      </c>
      <c r="S21" s="100">
        <v>215240</v>
      </c>
      <c r="T21" s="100">
        <v>219474</v>
      </c>
      <c r="U21" s="100">
        <v>261218</v>
      </c>
      <c r="V21" s="100">
        <v>234740</v>
      </c>
      <c r="W21" s="100">
        <v>286531</v>
      </c>
      <c r="X21" s="100">
        <v>360737.5</v>
      </c>
      <c r="Y21" s="100">
        <v>304993</v>
      </c>
      <c r="Z21" s="100">
        <v>320733</v>
      </c>
      <c r="AA21" s="100">
        <v>328530.5</v>
      </c>
      <c r="AB21" s="100">
        <v>420093</v>
      </c>
      <c r="AC21" s="100">
        <v>386567</v>
      </c>
      <c r="AD21" s="100">
        <v>461260</v>
      </c>
      <c r="AE21" s="100">
        <v>365132</v>
      </c>
      <c r="AF21" s="100">
        <v>510009</v>
      </c>
      <c r="AG21" s="100">
        <v>355334</v>
      </c>
      <c r="AH21" s="100">
        <v>538265</v>
      </c>
      <c r="AI21" s="100">
        <v>465316</v>
      </c>
      <c r="AJ21" s="100">
        <v>577060</v>
      </c>
      <c r="AK21" s="100">
        <v>920253</v>
      </c>
      <c r="AL21" s="100">
        <v>1098496</v>
      </c>
      <c r="AM21" s="100">
        <v>961514</v>
      </c>
      <c r="AN21" s="100">
        <v>815170</v>
      </c>
      <c r="AO21" s="100">
        <v>666897</v>
      </c>
      <c r="AP21" s="100">
        <v>625698</v>
      </c>
      <c r="AQ21" s="100">
        <v>657608</v>
      </c>
      <c r="AR21" s="100">
        <v>710750</v>
      </c>
      <c r="AS21" s="100">
        <v>784646</v>
      </c>
      <c r="AT21" s="100">
        <v>745965.4</v>
      </c>
      <c r="AU21" s="100">
        <v>694658.7</v>
      </c>
      <c r="AV21" s="100">
        <v>624977.1</v>
      </c>
      <c r="AW21" s="100">
        <v>614976.4</v>
      </c>
      <c r="AX21" s="100">
        <v>655164</v>
      </c>
      <c r="AY21" s="7">
        <v>766481</v>
      </c>
      <c r="AZ21" s="7">
        <v>633036.80000000005</v>
      </c>
      <c r="BA21" s="7">
        <v>770346.4</v>
      </c>
      <c r="BB21" s="7">
        <v>717532</v>
      </c>
      <c r="BC21" s="7">
        <v>822123</v>
      </c>
      <c r="BD21" s="100">
        <v>743089</v>
      </c>
      <c r="BE21" s="100">
        <v>814213</v>
      </c>
      <c r="BF21" s="7">
        <v>650734</v>
      </c>
      <c r="BG21" s="7">
        <v>1022784</v>
      </c>
      <c r="BH21" s="7">
        <v>781279</v>
      </c>
      <c r="BI21" s="7">
        <v>1017521</v>
      </c>
      <c r="BJ21" s="139">
        <v>752899</v>
      </c>
      <c r="BK21" s="7"/>
    </row>
    <row r="22" spans="1:63" x14ac:dyDescent="0.25">
      <c r="A22" s="116" t="s">
        <v>124</v>
      </c>
      <c r="C22" s="7">
        <v>15906</v>
      </c>
      <c r="D22" s="7">
        <v>16591</v>
      </c>
      <c r="E22" s="7">
        <v>18368</v>
      </c>
      <c r="F22" s="7">
        <v>17890</v>
      </c>
      <c r="G22" s="7">
        <v>19525</v>
      </c>
      <c r="H22" s="7">
        <v>18007</v>
      </c>
      <c r="I22" s="144">
        <v>16715</v>
      </c>
      <c r="J22" s="144">
        <v>21850</v>
      </c>
      <c r="K22" s="144">
        <v>17108</v>
      </c>
      <c r="L22" s="144">
        <v>30000</v>
      </c>
      <c r="M22" s="144">
        <v>15999</v>
      </c>
      <c r="N22" s="144">
        <v>15000</v>
      </c>
      <c r="O22" s="146">
        <v>17086</v>
      </c>
      <c r="P22" s="147"/>
      <c r="Q22" s="100">
        <v>26793</v>
      </c>
      <c r="R22" s="100">
        <v>22524</v>
      </c>
      <c r="S22" s="100">
        <v>29394</v>
      </c>
      <c r="T22" s="100">
        <v>23962</v>
      </c>
      <c r="U22" s="100">
        <v>33434</v>
      </c>
      <c r="V22" s="100">
        <v>28779</v>
      </c>
      <c r="W22" s="100">
        <v>33590</v>
      </c>
      <c r="X22" s="100">
        <v>35002.5</v>
      </c>
      <c r="Y22" s="100">
        <v>40628</v>
      </c>
      <c r="Z22" s="100">
        <v>39397</v>
      </c>
      <c r="AA22" s="100">
        <v>32693.5</v>
      </c>
      <c r="AB22" s="100">
        <v>31406</v>
      </c>
      <c r="AC22" s="100">
        <v>40155</v>
      </c>
      <c r="AD22" s="100">
        <v>41621</v>
      </c>
      <c r="AE22" s="100">
        <v>30807</v>
      </c>
      <c r="AF22" s="100">
        <v>40135</v>
      </c>
      <c r="AG22" s="100">
        <v>33002</v>
      </c>
      <c r="AH22" s="100">
        <v>43265</v>
      </c>
      <c r="AI22" s="100">
        <v>32269</v>
      </c>
      <c r="AJ22" s="100">
        <v>30371</v>
      </c>
      <c r="AK22" s="100">
        <v>39864</v>
      </c>
      <c r="AL22" s="100">
        <v>39167</v>
      </c>
      <c r="AM22" s="100">
        <v>40482</v>
      </c>
      <c r="AN22" s="100">
        <v>39174</v>
      </c>
      <c r="AO22" s="100">
        <v>46652</v>
      </c>
      <c r="AP22" s="100">
        <v>43499</v>
      </c>
      <c r="AQ22" s="100">
        <v>47019</v>
      </c>
      <c r="AR22" s="100">
        <v>47423</v>
      </c>
      <c r="AS22" s="100">
        <v>50144</v>
      </c>
      <c r="AT22" s="100">
        <v>48362.400000000001</v>
      </c>
      <c r="AU22" s="100">
        <v>50525.2</v>
      </c>
      <c r="AV22" s="100">
        <v>46167.1</v>
      </c>
      <c r="AW22" s="100">
        <v>47911</v>
      </c>
      <c r="AX22" s="100">
        <v>46114</v>
      </c>
      <c r="AY22" s="7">
        <v>50631</v>
      </c>
      <c r="AZ22" s="7">
        <v>49003.199999999997</v>
      </c>
      <c r="BA22" s="7">
        <v>54394</v>
      </c>
      <c r="BB22" s="7">
        <v>50328</v>
      </c>
      <c r="BC22" s="7">
        <v>65458</v>
      </c>
      <c r="BD22" s="100">
        <v>89317</v>
      </c>
      <c r="BE22" s="100">
        <v>62268</v>
      </c>
      <c r="BF22" s="7">
        <v>62980</v>
      </c>
      <c r="BG22" s="7">
        <v>67219</v>
      </c>
      <c r="BH22" s="7">
        <v>59014</v>
      </c>
      <c r="BI22" s="7">
        <v>65837</v>
      </c>
      <c r="BJ22" s="139">
        <v>55865</v>
      </c>
      <c r="BK22" s="7"/>
    </row>
    <row r="23" spans="1:63" x14ac:dyDescent="0.25">
      <c r="A23" s="116" t="s">
        <v>125</v>
      </c>
      <c r="C23" s="7">
        <v>32510</v>
      </c>
      <c r="D23" s="7">
        <v>70819</v>
      </c>
      <c r="E23" s="7">
        <v>81572</v>
      </c>
      <c r="F23" s="7">
        <v>67219</v>
      </c>
      <c r="G23" s="7">
        <v>80530</v>
      </c>
      <c r="H23" s="7">
        <v>77658</v>
      </c>
      <c r="I23" s="144">
        <v>94657</v>
      </c>
      <c r="J23" s="144">
        <v>116342</v>
      </c>
      <c r="K23" s="144">
        <v>144146</v>
      </c>
      <c r="L23" s="144">
        <v>164425</v>
      </c>
      <c r="M23" s="144">
        <v>154039</v>
      </c>
      <c r="N23" s="144">
        <v>220350</v>
      </c>
      <c r="O23" s="146">
        <v>252254</v>
      </c>
      <c r="P23" s="147"/>
      <c r="Q23" s="100">
        <v>304187</v>
      </c>
      <c r="R23" s="100">
        <v>319846</v>
      </c>
      <c r="S23" s="100">
        <v>333730</v>
      </c>
      <c r="T23" s="100">
        <v>386609</v>
      </c>
      <c r="U23" s="100">
        <v>359429</v>
      </c>
      <c r="V23" s="100">
        <v>296816</v>
      </c>
      <c r="W23" s="100">
        <v>405385</v>
      </c>
      <c r="X23" s="100">
        <v>449017.59999999998</v>
      </c>
      <c r="Y23" s="100">
        <v>381628</v>
      </c>
      <c r="Z23" s="100">
        <v>384175</v>
      </c>
      <c r="AA23" s="100">
        <v>461395</v>
      </c>
      <c r="AB23" s="100">
        <v>490816</v>
      </c>
      <c r="AC23" s="100">
        <v>469972</v>
      </c>
      <c r="AD23" s="100">
        <v>516531</v>
      </c>
      <c r="AE23" s="100">
        <v>467047</v>
      </c>
      <c r="AF23" s="100">
        <v>578907</v>
      </c>
      <c r="AG23" s="100">
        <v>611435</v>
      </c>
      <c r="AH23" s="100">
        <v>349351</v>
      </c>
      <c r="AI23" s="100">
        <v>410302.7</v>
      </c>
      <c r="AJ23" s="100">
        <v>291898</v>
      </c>
      <c r="AK23" s="100">
        <v>481869</v>
      </c>
      <c r="AL23" s="100">
        <v>433976</v>
      </c>
      <c r="AM23" s="100">
        <v>588889</v>
      </c>
      <c r="AN23" s="100">
        <v>531111</v>
      </c>
      <c r="AO23" s="100">
        <v>498373</v>
      </c>
      <c r="AP23" s="100">
        <v>464895</v>
      </c>
      <c r="AQ23" s="100">
        <v>501141</v>
      </c>
      <c r="AR23" s="100">
        <v>541257</v>
      </c>
      <c r="AS23" s="100">
        <v>532886</v>
      </c>
      <c r="AT23" s="100">
        <v>637008.39999999991</v>
      </c>
      <c r="AU23" s="100">
        <v>441388.2</v>
      </c>
      <c r="AV23" s="100">
        <v>410614.3</v>
      </c>
      <c r="AW23" s="100">
        <v>373431.5</v>
      </c>
      <c r="AX23" s="100">
        <v>404093.1</v>
      </c>
      <c r="AY23" s="7">
        <v>381406</v>
      </c>
      <c r="AZ23" s="7">
        <v>422042</v>
      </c>
      <c r="BA23" s="7">
        <v>344999.3</v>
      </c>
      <c r="BB23" s="7">
        <v>340922</v>
      </c>
      <c r="BC23" s="7">
        <v>467992</v>
      </c>
      <c r="BD23" s="100">
        <v>609226</v>
      </c>
      <c r="BE23" s="100">
        <v>462948</v>
      </c>
      <c r="BF23" s="7">
        <v>332817</v>
      </c>
      <c r="BG23" s="7">
        <v>451933</v>
      </c>
      <c r="BH23" s="7">
        <v>440162</v>
      </c>
      <c r="BI23" s="7">
        <v>495959</v>
      </c>
      <c r="BJ23" s="139">
        <v>427724</v>
      </c>
      <c r="BK23" s="7"/>
    </row>
    <row r="24" spans="1:63" x14ac:dyDescent="0.25">
      <c r="A24" s="116" t="s">
        <v>126</v>
      </c>
      <c r="C24" s="7">
        <v>26080</v>
      </c>
      <c r="D24" s="7">
        <v>63785</v>
      </c>
      <c r="E24" s="7">
        <v>71073</v>
      </c>
      <c r="F24" s="7">
        <v>58180</v>
      </c>
      <c r="G24" s="7">
        <v>70220</v>
      </c>
      <c r="H24" s="7">
        <v>68262</v>
      </c>
      <c r="I24" s="144">
        <v>82809</v>
      </c>
      <c r="J24" s="144">
        <v>107992</v>
      </c>
      <c r="K24" s="144">
        <v>126770</v>
      </c>
      <c r="L24" s="144">
        <v>144425</v>
      </c>
      <c r="M24" s="144">
        <v>130991</v>
      </c>
      <c r="N24" s="144">
        <v>195259</v>
      </c>
      <c r="O24" s="146">
        <v>222502</v>
      </c>
      <c r="P24" s="147"/>
      <c r="Q24" s="100">
        <v>280349</v>
      </c>
      <c r="R24" s="100">
        <v>294846</v>
      </c>
      <c r="S24" s="100">
        <v>307350</v>
      </c>
      <c r="T24" s="100">
        <v>360274</v>
      </c>
      <c r="U24" s="100">
        <v>327833</v>
      </c>
      <c r="V24" s="100">
        <v>258184</v>
      </c>
      <c r="W24" s="100">
        <v>354529</v>
      </c>
      <c r="X24" s="100">
        <v>404411.3</v>
      </c>
      <c r="Y24" s="100">
        <v>337667</v>
      </c>
      <c r="Z24" s="100">
        <v>321578</v>
      </c>
      <c r="AA24" s="100">
        <v>411936</v>
      </c>
      <c r="AB24" s="100">
        <v>403530.5</v>
      </c>
      <c r="AC24" s="100">
        <v>409290</v>
      </c>
      <c r="AD24" s="100">
        <v>411336</v>
      </c>
      <c r="AE24" s="100">
        <v>396118</v>
      </c>
      <c r="AF24" s="100">
        <v>489086</v>
      </c>
      <c r="AG24" s="100">
        <v>525180</v>
      </c>
      <c r="AH24" s="100">
        <v>272185</v>
      </c>
      <c r="AI24" s="100">
        <v>333257.40000000002</v>
      </c>
      <c r="AJ24" s="100">
        <v>215070</v>
      </c>
      <c r="AK24" s="100">
        <v>402348</v>
      </c>
      <c r="AL24" s="100">
        <v>350059</v>
      </c>
      <c r="AM24" s="100">
        <v>493991</v>
      </c>
      <c r="AN24" s="100">
        <v>429806</v>
      </c>
      <c r="AO24" s="100">
        <v>410544</v>
      </c>
      <c r="AP24" s="100">
        <v>380616</v>
      </c>
      <c r="AQ24" s="100">
        <v>389936</v>
      </c>
      <c r="AR24" s="100">
        <v>429019</v>
      </c>
      <c r="AS24" s="100">
        <v>403383</v>
      </c>
      <c r="AT24" s="100">
        <v>505831.6</v>
      </c>
      <c r="AU24" s="100">
        <v>325096.90000000002</v>
      </c>
      <c r="AV24" s="100">
        <v>293055</v>
      </c>
      <c r="AW24" s="100">
        <v>277526.59999999998</v>
      </c>
      <c r="AX24" s="100">
        <v>302859.7</v>
      </c>
      <c r="AY24" s="7">
        <v>296909</v>
      </c>
      <c r="AZ24" s="7">
        <v>343805.2</v>
      </c>
      <c r="BA24" s="7">
        <v>270035.20000000001</v>
      </c>
      <c r="BB24" s="7">
        <v>266951</v>
      </c>
      <c r="BC24" s="7">
        <v>384275</v>
      </c>
      <c r="BD24" s="100">
        <v>500810</v>
      </c>
      <c r="BE24" s="100">
        <v>392191</v>
      </c>
      <c r="BF24" s="7">
        <v>259362</v>
      </c>
      <c r="BG24" s="7">
        <v>381584</v>
      </c>
      <c r="BH24" s="7">
        <v>345731</v>
      </c>
      <c r="BI24" s="7">
        <v>429544</v>
      </c>
      <c r="BJ24" s="139">
        <v>338531</v>
      </c>
      <c r="BK24" s="7"/>
    </row>
    <row r="25" spans="1:63" x14ac:dyDescent="0.25">
      <c r="A25" s="116" t="s">
        <v>127</v>
      </c>
      <c r="C25" s="7">
        <v>6430</v>
      </c>
      <c r="D25" s="7">
        <v>7034</v>
      </c>
      <c r="E25" s="7">
        <v>10499</v>
      </c>
      <c r="F25" s="7">
        <v>9039</v>
      </c>
      <c r="G25" s="7">
        <v>10309</v>
      </c>
      <c r="H25" s="7">
        <v>9396</v>
      </c>
      <c r="I25" s="144">
        <v>11848</v>
      </c>
      <c r="J25" s="144">
        <v>8350</v>
      </c>
      <c r="K25" s="144">
        <v>17376</v>
      </c>
      <c r="L25" s="144">
        <v>20000</v>
      </c>
      <c r="M25" s="144">
        <v>23048</v>
      </c>
      <c r="N25" s="144">
        <v>25091</v>
      </c>
      <c r="O25" s="146">
        <v>29752</v>
      </c>
      <c r="P25" s="147"/>
      <c r="Q25" s="100">
        <v>23839</v>
      </c>
      <c r="R25" s="100">
        <v>25000</v>
      </c>
      <c r="S25" s="100">
        <v>26380</v>
      </c>
      <c r="T25" s="100">
        <v>26335</v>
      </c>
      <c r="U25" s="100">
        <v>31596</v>
      </c>
      <c r="V25" s="100">
        <v>38632</v>
      </c>
      <c r="W25" s="100">
        <v>50856</v>
      </c>
      <c r="X25" s="100">
        <v>44606.3</v>
      </c>
      <c r="Y25" s="100">
        <v>43961</v>
      </c>
      <c r="Z25" s="100">
        <v>62597</v>
      </c>
      <c r="AA25" s="100">
        <v>49459</v>
      </c>
      <c r="AB25" s="100">
        <v>87285.5</v>
      </c>
      <c r="AC25" s="100">
        <v>60682</v>
      </c>
      <c r="AD25" s="100">
        <v>105195</v>
      </c>
      <c r="AE25" s="100">
        <v>70929</v>
      </c>
      <c r="AF25" s="100">
        <v>89821</v>
      </c>
      <c r="AG25" s="100">
        <v>86255</v>
      </c>
      <c r="AH25" s="100">
        <v>77166</v>
      </c>
      <c r="AI25" s="100">
        <v>77045.3</v>
      </c>
      <c r="AJ25" s="100">
        <v>76728</v>
      </c>
      <c r="AK25" s="100">
        <v>79521</v>
      </c>
      <c r="AL25" s="100">
        <v>83917</v>
      </c>
      <c r="AM25" s="100">
        <v>94898</v>
      </c>
      <c r="AN25" s="100">
        <v>101304</v>
      </c>
      <c r="AO25" s="100">
        <v>87829</v>
      </c>
      <c r="AP25" s="100">
        <v>84279</v>
      </c>
      <c r="AQ25" s="100">
        <v>111205</v>
      </c>
      <c r="AR25" s="100">
        <v>112238</v>
      </c>
      <c r="AS25" s="100">
        <v>129504</v>
      </c>
      <c r="AT25" s="100">
        <v>131176.79999999999</v>
      </c>
      <c r="AU25" s="100">
        <v>116291.3</v>
      </c>
      <c r="AV25" s="100">
        <v>117559.3</v>
      </c>
      <c r="AW25" s="100">
        <v>95904.9</v>
      </c>
      <c r="AX25" s="100">
        <v>101233.4</v>
      </c>
      <c r="AY25" s="7">
        <v>84497</v>
      </c>
      <c r="AZ25" s="7">
        <v>78236.800000000003</v>
      </c>
      <c r="BA25" s="7">
        <v>74964.100000000006</v>
      </c>
      <c r="BB25" s="7">
        <v>73971</v>
      </c>
      <c r="BC25" s="7">
        <v>83717</v>
      </c>
      <c r="BD25" s="100">
        <v>108416</v>
      </c>
      <c r="BE25" s="100">
        <v>70757</v>
      </c>
      <c r="BF25" s="7">
        <v>73455</v>
      </c>
      <c r="BG25" s="7">
        <v>70349</v>
      </c>
      <c r="BH25" s="7">
        <v>94431</v>
      </c>
      <c r="BI25" s="7">
        <v>66415</v>
      </c>
      <c r="BJ25" s="139">
        <v>89193</v>
      </c>
      <c r="BK25" s="7"/>
    </row>
    <row r="26" spans="1:63" x14ac:dyDescent="0.25">
      <c r="A26" s="116" t="s">
        <v>128</v>
      </c>
      <c r="C26" s="7">
        <v>18605</v>
      </c>
      <c r="D26" s="7">
        <v>15009</v>
      </c>
      <c r="E26" s="7">
        <v>9258</v>
      </c>
      <c r="F26" s="7">
        <v>8025</v>
      </c>
      <c r="G26" s="7">
        <v>16836</v>
      </c>
      <c r="H26" s="7">
        <v>21898</v>
      </c>
      <c r="I26" s="144">
        <v>28882</v>
      </c>
      <c r="J26" s="144">
        <v>26902</v>
      </c>
      <c r="K26" s="144">
        <v>37388</v>
      </c>
      <c r="L26" s="144">
        <v>58215</v>
      </c>
      <c r="M26" s="144">
        <v>62379</v>
      </c>
      <c r="N26" s="144">
        <v>56038</v>
      </c>
      <c r="O26" s="146">
        <v>57809</v>
      </c>
      <c r="P26" s="147"/>
      <c r="Q26" s="100">
        <v>55695</v>
      </c>
      <c r="R26" s="100">
        <v>66304</v>
      </c>
      <c r="S26" s="100">
        <v>86121</v>
      </c>
      <c r="T26" s="100">
        <v>69801</v>
      </c>
      <c r="U26" s="100">
        <v>77895</v>
      </c>
      <c r="V26" s="100">
        <v>87651</v>
      </c>
      <c r="W26" s="100">
        <v>112770</v>
      </c>
      <c r="X26" s="100">
        <v>111657</v>
      </c>
      <c r="Y26" s="100">
        <v>104781</v>
      </c>
      <c r="Z26" s="100">
        <v>86673</v>
      </c>
      <c r="AA26" s="100">
        <v>124499</v>
      </c>
      <c r="AB26" s="100">
        <v>97131</v>
      </c>
      <c r="AC26" s="100">
        <v>137187</v>
      </c>
      <c r="AD26" s="100">
        <v>108212</v>
      </c>
      <c r="AE26" s="100">
        <v>115569</v>
      </c>
      <c r="AF26" s="100">
        <v>127114</v>
      </c>
      <c r="AG26" s="100">
        <v>96806</v>
      </c>
      <c r="AH26" s="100">
        <v>130369</v>
      </c>
      <c r="AI26" s="100">
        <v>97813</v>
      </c>
      <c r="AJ26" s="100">
        <v>89303</v>
      </c>
      <c r="AK26" s="100">
        <v>59512</v>
      </c>
      <c r="AL26" s="100">
        <v>61765</v>
      </c>
      <c r="AM26" s="100">
        <v>64081</v>
      </c>
      <c r="AN26" s="100">
        <v>58569</v>
      </c>
      <c r="AO26" s="100">
        <v>66805</v>
      </c>
      <c r="AP26" s="100">
        <v>60513</v>
      </c>
      <c r="AQ26" s="100">
        <v>133112</v>
      </c>
      <c r="AR26" s="100">
        <v>68966</v>
      </c>
      <c r="AS26" s="100">
        <v>70783</v>
      </c>
      <c r="AT26" s="100">
        <v>68344</v>
      </c>
      <c r="AU26" s="100">
        <v>61637.1</v>
      </c>
      <c r="AV26" s="100">
        <v>60861.9</v>
      </c>
      <c r="AW26" s="100">
        <v>44528.3</v>
      </c>
      <c r="AX26" s="100">
        <v>51328.6</v>
      </c>
      <c r="AY26" s="7">
        <v>74747</v>
      </c>
      <c r="AZ26" s="7">
        <v>49135</v>
      </c>
      <c r="BA26" s="7">
        <v>72761.3</v>
      </c>
      <c r="BB26" s="7">
        <v>62184</v>
      </c>
      <c r="BC26" s="7">
        <v>88252</v>
      </c>
      <c r="BD26" s="100">
        <v>71351</v>
      </c>
      <c r="BE26" s="100">
        <v>106194</v>
      </c>
      <c r="BF26" s="7">
        <v>67740</v>
      </c>
      <c r="BG26" s="7">
        <v>97592</v>
      </c>
      <c r="BH26" s="7">
        <v>87568</v>
      </c>
      <c r="BI26" s="7">
        <v>100406</v>
      </c>
      <c r="BJ26" s="139">
        <v>89788</v>
      </c>
      <c r="BK26" s="7"/>
    </row>
    <row r="27" spans="1:63" x14ac:dyDescent="0.25">
      <c r="A27" s="116" t="s">
        <v>129</v>
      </c>
      <c r="C27" s="7">
        <v>12789</v>
      </c>
      <c r="D27" s="7">
        <v>10030</v>
      </c>
      <c r="E27" s="7">
        <v>9258</v>
      </c>
      <c r="F27" s="7">
        <v>8025</v>
      </c>
      <c r="G27" s="7">
        <v>12842</v>
      </c>
      <c r="H27" s="7">
        <v>15360</v>
      </c>
      <c r="I27" s="144">
        <v>22099</v>
      </c>
      <c r="J27" s="144">
        <v>18552</v>
      </c>
      <c r="K27" s="144">
        <v>25882</v>
      </c>
      <c r="L27" s="144">
        <v>38215</v>
      </c>
      <c r="M27" s="144">
        <v>54098</v>
      </c>
      <c r="N27" s="144">
        <v>41856</v>
      </c>
      <c r="O27" s="146">
        <v>44674</v>
      </c>
      <c r="P27" s="147"/>
      <c r="Q27" s="100">
        <v>41583</v>
      </c>
      <c r="R27" s="100">
        <v>53804</v>
      </c>
      <c r="S27" s="100">
        <v>70686</v>
      </c>
      <c r="T27" s="100">
        <v>54374</v>
      </c>
      <c r="U27" s="100">
        <v>59533</v>
      </c>
      <c r="V27" s="100">
        <v>69300</v>
      </c>
      <c r="W27" s="100">
        <v>91218</v>
      </c>
      <c r="X27" s="100">
        <v>90068</v>
      </c>
      <c r="Y27" s="100">
        <v>78138</v>
      </c>
      <c r="Z27" s="100">
        <v>61270</v>
      </c>
      <c r="AA27" s="100">
        <v>100186</v>
      </c>
      <c r="AB27" s="100">
        <v>71274</v>
      </c>
      <c r="AC27" s="100">
        <v>102658</v>
      </c>
      <c r="AD27" s="100">
        <v>71012</v>
      </c>
      <c r="AE27" s="100">
        <v>85581</v>
      </c>
      <c r="AF27" s="100">
        <v>98491</v>
      </c>
      <c r="AG27" s="100">
        <v>71399</v>
      </c>
      <c r="AH27" s="100">
        <v>103575</v>
      </c>
      <c r="AI27" s="100">
        <v>68689</v>
      </c>
      <c r="AJ27" s="100">
        <v>61949</v>
      </c>
      <c r="AK27" s="100">
        <v>59512</v>
      </c>
      <c r="AL27" s="100">
        <v>61765</v>
      </c>
      <c r="AM27" s="100">
        <v>64081</v>
      </c>
      <c r="AN27" s="100">
        <v>58569</v>
      </c>
      <c r="AO27" s="100">
        <v>66805</v>
      </c>
      <c r="AP27" s="100">
        <v>60513</v>
      </c>
      <c r="AQ27" s="100">
        <v>115331</v>
      </c>
      <c r="AR27" s="100">
        <v>68635</v>
      </c>
      <c r="AS27" s="100">
        <v>51266</v>
      </c>
      <c r="AT27" s="100">
        <v>48026</v>
      </c>
      <c r="AU27" s="100">
        <v>44048.5</v>
      </c>
      <c r="AV27" s="100">
        <v>35861.9</v>
      </c>
      <c r="AW27" s="100">
        <v>33831.699999999997</v>
      </c>
      <c r="AX27" s="100">
        <v>41540.6</v>
      </c>
      <c r="AY27" s="7">
        <v>47245</v>
      </c>
      <c r="AZ27" s="7">
        <v>46415</v>
      </c>
      <c r="BA27" s="7">
        <v>47821.1</v>
      </c>
      <c r="BB27" s="7">
        <v>41260</v>
      </c>
      <c r="BC27" s="7">
        <v>61522</v>
      </c>
      <c r="BD27" s="100">
        <v>68004</v>
      </c>
      <c r="BE27" s="100">
        <v>78114</v>
      </c>
      <c r="BF27" s="7">
        <v>61268</v>
      </c>
      <c r="BG27" s="7">
        <v>71137</v>
      </c>
      <c r="BH27" s="7">
        <v>77926</v>
      </c>
      <c r="BI27" s="7">
        <v>81209</v>
      </c>
      <c r="BJ27" s="139">
        <v>80305</v>
      </c>
      <c r="BK27" s="7"/>
    </row>
    <row r="28" spans="1:63" x14ac:dyDescent="0.25">
      <c r="A28" s="116" t="s">
        <v>130</v>
      </c>
      <c r="C28" s="7">
        <v>5816</v>
      </c>
      <c r="D28" s="7">
        <v>4979</v>
      </c>
      <c r="E28" s="7"/>
      <c r="F28" s="7"/>
      <c r="G28" s="7">
        <v>3994</v>
      </c>
      <c r="H28" s="7">
        <v>6538</v>
      </c>
      <c r="I28" s="144">
        <v>6782</v>
      </c>
      <c r="J28" s="144">
        <v>8350</v>
      </c>
      <c r="K28" s="144">
        <v>11506</v>
      </c>
      <c r="L28" s="144">
        <v>20000</v>
      </c>
      <c r="M28" s="144">
        <v>8281</v>
      </c>
      <c r="N28" s="144">
        <v>14182</v>
      </c>
      <c r="O28" s="146">
        <v>13135</v>
      </c>
      <c r="P28" s="147"/>
      <c r="Q28" s="100">
        <v>14112</v>
      </c>
      <c r="R28" s="100">
        <v>12500</v>
      </c>
      <c r="S28" s="100">
        <v>15435</v>
      </c>
      <c r="T28" s="100">
        <v>15427</v>
      </c>
      <c r="U28" s="100">
        <v>18362</v>
      </c>
      <c r="V28" s="100">
        <v>18351</v>
      </c>
      <c r="W28" s="100">
        <v>21552</v>
      </c>
      <c r="X28" s="100">
        <v>21589</v>
      </c>
      <c r="Y28" s="100">
        <v>26643</v>
      </c>
      <c r="Z28" s="100">
        <v>25403</v>
      </c>
      <c r="AA28" s="100">
        <v>24313</v>
      </c>
      <c r="AB28" s="100">
        <v>25857</v>
      </c>
      <c r="AC28" s="100">
        <v>34529</v>
      </c>
      <c r="AD28" s="100">
        <v>37200</v>
      </c>
      <c r="AE28" s="100">
        <v>29988</v>
      </c>
      <c r="AF28" s="100">
        <v>28623</v>
      </c>
      <c r="AG28" s="100">
        <v>25407</v>
      </c>
      <c r="AH28" s="100">
        <v>26794</v>
      </c>
      <c r="AI28" s="100">
        <v>29124</v>
      </c>
      <c r="AJ28" s="100">
        <v>27354</v>
      </c>
      <c r="AK28" s="100">
        <v>0</v>
      </c>
      <c r="AL28" s="100">
        <v>0</v>
      </c>
      <c r="AM28" s="100">
        <v>0</v>
      </c>
      <c r="AN28" s="100">
        <v>0</v>
      </c>
      <c r="AO28" s="100">
        <v>0</v>
      </c>
      <c r="AP28" s="100">
        <v>0</v>
      </c>
      <c r="AQ28" s="100">
        <v>17780</v>
      </c>
      <c r="AR28" s="100">
        <v>331</v>
      </c>
      <c r="AS28" s="100">
        <v>19517</v>
      </c>
      <c r="AT28" s="100">
        <v>20318</v>
      </c>
      <c r="AU28" s="100">
        <v>17588.599999999999</v>
      </c>
      <c r="AV28" s="100">
        <v>25000</v>
      </c>
      <c r="AW28" s="100">
        <v>10696.6</v>
      </c>
      <c r="AX28" s="100">
        <v>9788</v>
      </c>
      <c r="AY28" s="7">
        <v>27502</v>
      </c>
      <c r="AZ28" s="7">
        <v>2720</v>
      </c>
      <c r="BA28" s="7">
        <v>24940.2</v>
      </c>
      <c r="BB28" s="7">
        <v>20924</v>
      </c>
      <c r="BC28" s="7">
        <v>26730</v>
      </c>
      <c r="BD28" s="100">
        <v>3347</v>
      </c>
      <c r="BE28" s="100">
        <v>28080</v>
      </c>
      <c r="BF28" s="7">
        <v>6472</v>
      </c>
      <c r="BG28" s="7">
        <v>26455</v>
      </c>
      <c r="BH28" s="7">
        <v>9642</v>
      </c>
      <c r="BI28" s="7">
        <v>19197</v>
      </c>
      <c r="BJ28" s="139">
        <v>9483</v>
      </c>
      <c r="BK28" s="7"/>
    </row>
    <row r="29" spans="1:63" x14ac:dyDescent="0.25">
      <c r="A29" s="116" t="s">
        <v>131</v>
      </c>
      <c r="C29" s="7">
        <v>41080</v>
      </c>
      <c r="D29" s="7">
        <v>29048</v>
      </c>
      <c r="E29" s="7">
        <v>63877</v>
      </c>
      <c r="F29" s="7">
        <v>61210</v>
      </c>
      <c r="G29" s="7">
        <v>44204</v>
      </c>
      <c r="H29" s="7">
        <v>81452</v>
      </c>
      <c r="I29" s="144">
        <v>60534</v>
      </c>
      <c r="J29" s="144">
        <v>66304</v>
      </c>
      <c r="K29" s="144">
        <v>73786</v>
      </c>
      <c r="L29" s="144">
        <v>72783</v>
      </c>
      <c r="M29" s="144">
        <v>114710</v>
      </c>
      <c r="N29" s="144">
        <v>107973</v>
      </c>
      <c r="O29" s="146">
        <v>134963</v>
      </c>
      <c r="P29" s="147"/>
      <c r="Q29" s="100">
        <v>195578</v>
      </c>
      <c r="R29" s="100">
        <v>233555</v>
      </c>
      <c r="S29" s="100">
        <v>183876</v>
      </c>
      <c r="T29" s="100">
        <v>196803</v>
      </c>
      <c r="U29" s="100">
        <v>232158</v>
      </c>
      <c r="V29" s="100">
        <v>195473</v>
      </c>
      <c r="W29" s="100">
        <v>265651</v>
      </c>
      <c r="X29" s="100">
        <v>241626</v>
      </c>
      <c r="Y29" s="100">
        <v>266533</v>
      </c>
      <c r="Z29" s="100">
        <v>272885</v>
      </c>
      <c r="AA29" s="100">
        <v>323228</v>
      </c>
      <c r="AB29" s="100">
        <v>314806</v>
      </c>
      <c r="AC29" s="100">
        <v>324531.59999999998</v>
      </c>
      <c r="AD29" s="100">
        <v>337083</v>
      </c>
      <c r="AE29" s="100">
        <v>349471</v>
      </c>
      <c r="AF29" s="100">
        <v>360230</v>
      </c>
      <c r="AG29" s="100">
        <v>338663</v>
      </c>
      <c r="AH29" s="100">
        <v>314502</v>
      </c>
      <c r="AI29" s="100">
        <v>368484.4</v>
      </c>
      <c r="AJ29" s="100">
        <v>347341</v>
      </c>
      <c r="AK29" s="100">
        <v>377682</v>
      </c>
      <c r="AL29" s="100">
        <v>368290</v>
      </c>
      <c r="AM29" s="100">
        <v>393857</v>
      </c>
      <c r="AN29" s="100">
        <v>287171</v>
      </c>
      <c r="AO29" s="100">
        <v>348251</v>
      </c>
      <c r="AP29" s="100">
        <v>349347</v>
      </c>
      <c r="AQ29" s="100">
        <v>386810</v>
      </c>
      <c r="AR29" s="100">
        <v>387384</v>
      </c>
      <c r="AS29" s="100">
        <v>289413</v>
      </c>
      <c r="AT29" s="100">
        <v>301142.40000000002</v>
      </c>
      <c r="AU29" s="100">
        <v>276477.09999999998</v>
      </c>
      <c r="AV29" s="100">
        <v>295834.90000000002</v>
      </c>
      <c r="AW29" s="100">
        <v>297811.09999999998</v>
      </c>
      <c r="AX29" s="100">
        <v>283401.5</v>
      </c>
      <c r="AY29" s="7">
        <v>258488</v>
      </c>
      <c r="AZ29" s="7">
        <v>227388.1</v>
      </c>
      <c r="BA29" s="7">
        <v>305129</v>
      </c>
      <c r="BB29" s="7">
        <v>206586</v>
      </c>
      <c r="BC29" s="7">
        <v>328767</v>
      </c>
      <c r="BD29" s="100">
        <v>324757</v>
      </c>
      <c r="BE29" s="100">
        <v>326562</v>
      </c>
      <c r="BF29" s="7">
        <v>234440</v>
      </c>
      <c r="BG29" s="7">
        <v>361708</v>
      </c>
      <c r="BH29" s="7">
        <v>311794</v>
      </c>
      <c r="BI29" s="7">
        <v>331200</v>
      </c>
      <c r="BJ29" s="139">
        <v>294763</v>
      </c>
      <c r="BK29" s="7"/>
    </row>
    <row r="30" spans="1:63" x14ac:dyDescent="0.25">
      <c r="A30" s="116" t="s">
        <v>132</v>
      </c>
      <c r="C30" s="7">
        <v>28367</v>
      </c>
      <c r="D30" s="7">
        <v>19995</v>
      </c>
      <c r="E30" s="7">
        <v>46327</v>
      </c>
      <c r="F30" s="7">
        <v>43325</v>
      </c>
      <c r="G30" s="7">
        <v>29246</v>
      </c>
      <c r="H30" s="7">
        <v>73457</v>
      </c>
      <c r="I30" s="144">
        <v>47110</v>
      </c>
      <c r="J30" s="144">
        <v>49604</v>
      </c>
      <c r="K30" s="144">
        <v>51648</v>
      </c>
      <c r="L30" s="144">
        <v>52783</v>
      </c>
      <c r="M30" s="144">
        <v>90152</v>
      </c>
      <c r="N30" s="144">
        <v>85064</v>
      </c>
      <c r="O30" s="146">
        <v>108954</v>
      </c>
      <c r="P30" s="147"/>
      <c r="Q30" s="100">
        <v>158279</v>
      </c>
      <c r="R30" s="100">
        <v>196415</v>
      </c>
      <c r="S30" s="100">
        <v>152633</v>
      </c>
      <c r="T30" s="100">
        <v>164752</v>
      </c>
      <c r="U30" s="100">
        <v>193701</v>
      </c>
      <c r="V30" s="100">
        <v>158771</v>
      </c>
      <c r="W30" s="100">
        <v>209114</v>
      </c>
      <c r="X30" s="100">
        <v>182989</v>
      </c>
      <c r="Y30" s="100">
        <v>222179</v>
      </c>
      <c r="Z30" s="100">
        <v>223840.5</v>
      </c>
      <c r="AA30" s="100">
        <v>253029</v>
      </c>
      <c r="AB30" s="100">
        <v>222777</v>
      </c>
      <c r="AC30" s="100">
        <v>257086.3</v>
      </c>
      <c r="AD30" s="100">
        <v>268973</v>
      </c>
      <c r="AE30" s="100">
        <v>283576</v>
      </c>
      <c r="AF30" s="100">
        <v>283562</v>
      </c>
      <c r="AG30" s="100">
        <v>260497</v>
      </c>
      <c r="AH30" s="100">
        <v>261187</v>
      </c>
      <c r="AI30" s="100">
        <v>286689.2</v>
      </c>
      <c r="AJ30" s="100">
        <v>290987</v>
      </c>
      <c r="AK30" s="100">
        <v>293502</v>
      </c>
      <c r="AL30" s="100">
        <v>291408</v>
      </c>
      <c r="AM30" s="100">
        <v>306961</v>
      </c>
      <c r="AN30" s="100">
        <v>202389</v>
      </c>
      <c r="AO30" s="100">
        <v>267279</v>
      </c>
      <c r="AP30" s="100">
        <v>269023</v>
      </c>
      <c r="AQ30" s="100">
        <v>295623</v>
      </c>
      <c r="AR30" s="100">
        <v>293947</v>
      </c>
      <c r="AS30" s="100">
        <v>193493</v>
      </c>
      <c r="AT30" s="100">
        <v>205142</v>
      </c>
      <c r="AU30" s="100">
        <v>185800.5</v>
      </c>
      <c r="AV30" s="100">
        <v>199834.9</v>
      </c>
      <c r="AW30" s="100">
        <v>205324</v>
      </c>
      <c r="AX30" s="100">
        <v>199965</v>
      </c>
      <c r="AY30" s="7">
        <v>182961</v>
      </c>
      <c r="AZ30" s="7">
        <v>148621.4</v>
      </c>
      <c r="BA30" s="7">
        <v>224621.2</v>
      </c>
      <c r="BB30" s="7">
        <v>128920</v>
      </c>
      <c r="BC30" s="7">
        <v>245986</v>
      </c>
      <c r="BD30" s="100">
        <v>220911</v>
      </c>
      <c r="BE30" s="100">
        <v>243947</v>
      </c>
      <c r="BF30" s="7">
        <v>149569</v>
      </c>
      <c r="BG30" s="7">
        <v>279172</v>
      </c>
      <c r="BH30" s="7">
        <v>224722</v>
      </c>
      <c r="BI30" s="7">
        <v>250009</v>
      </c>
      <c r="BJ30" s="139">
        <v>211088</v>
      </c>
      <c r="BK30" s="7"/>
    </row>
    <row r="31" spans="1:63" x14ac:dyDescent="0.25">
      <c r="A31" s="116" t="s">
        <v>133</v>
      </c>
      <c r="C31" s="7">
        <v>12713</v>
      </c>
      <c r="D31" s="7">
        <v>9053</v>
      </c>
      <c r="E31" s="7">
        <v>17551</v>
      </c>
      <c r="F31" s="7">
        <v>17858</v>
      </c>
      <c r="G31" s="7">
        <v>14954</v>
      </c>
      <c r="H31" s="7">
        <v>7995</v>
      </c>
      <c r="I31" s="144">
        <v>13424</v>
      </c>
      <c r="J31" s="144">
        <v>16700</v>
      </c>
      <c r="K31" s="144">
        <v>22138</v>
      </c>
      <c r="L31" s="144">
        <v>20000</v>
      </c>
      <c r="M31" s="144">
        <v>24558</v>
      </c>
      <c r="N31" s="144">
        <v>22909</v>
      </c>
      <c r="O31" s="146">
        <v>26009</v>
      </c>
      <c r="P31" s="147"/>
      <c r="Q31" s="100">
        <v>37299</v>
      </c>
      <c r="R31" s="100">
        <v>37140</v>
      </c>
      <c r="S31" s="100">
        <v>31242</v>
      </c>
      <c r="T31" s="100">
        <v>32051</v>
      </c>
      <c r="U31" s="100">
        <v>38457</v>
      </c>
      <c r="V31" s="100">
        <v>36702</v>
      </c>
      <c r="W31" s="100">
        <v>56537</v>
      </c>
      <c r="X31" s="100">
        <v>58637</v>
      </c>
      <c r="Y31" s="100">
        <v>44354</v>
      </c>
      <c r="Z31" s="100">
        <v>49044.5</v>
      </c>
      <c r="AA31" s="100">
        <v>70199</v>
      </c>
      <c r="AB31" s="100">
        <v>92029</v>
      </c>
      <c r="AC31" s="100">
        <v>67445.3</v>
      </c>
      <c r="AD31" s="100">
        <v>68110</v>
      </c>
      <c r="AE31" s="100">
        <v>65895</v>
      </c>
      <c r="AF31" s="100">
        <v>76668</v>
      </c>
      <c r="AG31" s="100">
        <v>78166</v>
      </c>
      <c r="AH31" s="100">
        <v>53315</v>
      </c>
      <c r="AI31" s="100">
        <v>81795.199999999997</v>
      </c>
      <c r="AJ31" s="100">
        <v>56354</v>
      </c>
      <c r="AK31" s="100">
        <v>84182</v>
      </c>
      <c r="AL31" s="100">
        <v>76883</v>
      </c>
      <c r="AM31" s="100">
        <v>86896</v>
      </c>
      <c r="AN31" s="100">
        <v>84783</v>
      </c>
      <c r="AO31" s="100">
        <v>80974</v>
      </c>
      <c r="AP31" s="100">
        <v>80324</v>
      </c>
      <c r="AQ31" s="100">
        <v>91188</v>
      </c>
      <c r="AR31" s="100">
        <v>93437</v>
      </c>
      <c r="AS31" s="100">
        <v>95920</v>
      </c>
      <c r="AT31" s="100">
        <v>96000.4</v>
      </c>
      <c r="AU31" s="100">
        <v>90676.6</v>
      </c>
      <c r="AV31" s="100">
        <v>96000</v>
      </c>
      <c r="AW31" s="100">
        <v>92487.1</v>
      </c>
      <c r="AX31" s="100">
        <v>83436.5</v>
      </c>
      <c r="AY31" s="7">
        <v>75527</v>
      </c>
      <c r="AZ31" s="7">
        <v>78766.7</v>
      </c>
      <c r="BA31" s="7">
        <v>80507.8</v>
      </c>
      <c r="BB31" s="7">
        <v>77666</v>
      </c>
      <c r="BC31" s="7">
        <v>82781</v>
      </c>
      <c r="BD31" s="100">
        <v>103846</v>
      </c>
      <c r="BE31" s="100">
        <v>82615</v>
      </c>
      <c r="BF31" s="7">
        <v>84871</v>
      </c>
      <c r="BG31" s="7">
        <v>82536</v>
      </c>
      <c r="BH31" s="7">
        <v>87072</v>
      </c>
      <c r="BI31" s="7">
        <v>81191</v>
      </c>
      <c r="BJ31" s="139">
        <v>83675</v>
      </c>
      <c r="BK31" s="7"/>
    </row>
    <row r="32" spans="1:63" x14ac:dyDescent="0.25">
      <c r="A32" s="116" t="s">
        <v>134</v>
      </c>
      <c r="C32" s="7">
        <v>2187</v>
      </c>
      <c r="D32" s="7">
        <v>4121</v>
      </c>
      <c r="E32" s="7"/>
      <c r="F32" s="7"/>
      <c r="G32" s="7">
        <v>2005</v>
      </c>
      <c r="H32" s="7">
        <v>2129</v>
      </c>
      <c r="I32" s="144">
        <v>4416</v>
      </c>
      <c r="J32" s="144">
        <v>3000</v>
      </c>
      <c r="K32" s="144">
        <v>9562</v>
      </c>
      <c r="L32" s="144">
        <v>5000</v>
      </c>
      <c r="M32" s="144">
        <v>8729</v>
      </c>
      <c r="N32" s="144">
        <v>10455</v>
      </c>
      <c r="O32" s="146">
        <v>3139</v>
      </c>
      <c r="P32" s="147"/>
      <c r="Q32" s="100">
        <v>4053</v>
      </c>
      <c r="R32" s="100">
        <v>0</v>
      </c>
      <c r="S32" s="100"/>
      <c r="T32" s="100"/>
      <c r="U32" s="100">
        <v>1025</v>
      </c>
      <c r="V32" s="100"/>
      <c r="W32" s="100">
        <v>0</v>
      </c>
      <c r="X32" s="100"/>
      <c r="Y32" s="100">
        <v>0</v>
      </c>
      <c r="Z32" s="100">
        <v>48752</v>
      </c>
      <c r="AA32" s="100">
        <v>939</v>
      </c>
      <c r="AB32" s="100"/>
      <c r="AC32" s="100">
        <v>7156</v>
      </c>
      <c r="AD32" s="100">
        <v>1077</v>
      </c>
      <c r="AE32" s="100">
        <v>4697</v>
      </c>
      <c r="AF32" s="100"/>
      <c r="AG32" s="100">
        <v>1229</v>
      </c>
      <c r="AH32" s="100"/>
      <c r="AI32" s="100">
        <v>1591.4</v>
      </c>
      <c r="AJ32" s="100"/>
      <c r="AK32" s="100">
        <v>0</v>
      </c>
      <c r="AL32" s="100">
        <v>0</v>
      </c>
      <c r="AM32" s="100">
        <v>0</v>
      </c>
      <c r="AN32" s="100">
        <v>0</v>
      </c>
      <c r="AO32" s="100">
        <v>0</v>
      </c>
      <c r="AP32" s="100">
        <v>0</v>
      </c>
      <c r="AQ32" s="100">
        <v>0</v>
      </c>
      <c r="AR32" s="100">
        <v>0</v>
      </c>
      <c r="AS32" s="100">
        <v>0</v>
      </c>
      <c r="AT32" s="100">
        <v>0</v>
      </c>
      <c r="AU32" s="100">
        <v>0</v>
      </c>
      <c r="AV32" s="100">
        <v>0</v>
      </c>
      <c r="AW32" s="100">
        <v>0</v>
      </c>
      <c r="AX32" s="100">
        <v>0</v>
      </c>
      <c r="AY32" s="7">
        <v>0</v>
      </c>
      <c r="AZ32" s="7">
        <v>0</v>
      </c>
      <c r="BA32" s="7">
        <v>0</v>
      </c>
      <c r="BB32" s="7">
        <v>0</v>
      </c>
      <c r="BC32" s="7">
        <v>0</v>
      </c>
      <c r="BD32" s="100">
        <v>0</v>
      </c>
      <c r="BE32" s="100">
        <v>0</v>
      </c>
      <c r="BF32" s="7">
        <v>0</v>
      </c>
      <c r="BG32" s="7">
        <v>0</v>
      </c>
      <c r="BH32" s="7">
        <v>0</v>
      </c>
      <c r="BI32" s="7">
        <v>0</v>
      </c>
      <c r="BJ32" s="139">
        <v>0</v>
      </c>
      <c r="BK32" s="7"/>
    </row>
    <row r="33" spans="1:63" x14ac:dyDescent="0.25">
      <c r="A33" s="116" t="s">
        <v>135</v>
      </c>
      <c r="C33" s="7">
        <v>79108</v>
      </c>
      <c r="D33" s="7">
        <v>89749</v>
      </c>
      <c r="E33" s="7">
        <v>91030</v>
      </c>
      <c r="F33" s="7">
        <v>95796</v>
      </c>
      <c r="G33" s="7">
        <v>107137</v>
      </c>
      <c r="H33" s="7">
        <v>100533</v>
      </c>
      <c r="I33" s="144">
        <v>109079</v>
      </c>
      <c r="J33" s="144">
        <v>84152</v>
      </c>
      <c r="K33" s="144">
        <v>103533</v>
      </c>
      <c r="L33" s="144">
        <v>88276</v>
      </c>
      <c r="M33" s="144">
        <v>105208</v>
      </c>
      <c r="N33" s="144">
        <v>96173</v>
      </c>
      <c r="O33" s="146">
        <v>97051</v>
      </c>
      <c r="P33" s="147"/>
      <c r="Q33" s="100">
        <v>134459</v>
      </c>
      <c r="R33" s="100">
        <v>96053</v>
      </c>
      <c r="S33" s="100">
        <v>172210</v>
      </c>
      <c r="T33" s="100">
        <v>191744</v>
      </c>
      <c r="U33" s="100">
        <v>199286.5</v>
      </c>
      <c r="V33" s="100">
        <v>175767</v>
      </c>
      <c r="W33" s="100">
        <v>214231</v>
      </c>
      <c r="X33" s="100">
        <v>241644.3</v>
      </c>
      <c r="Y33" s="100">
        <v>226634</v>
      </c>
      <c r="Z33" s="100">
        <v>233952</v>
      </c>
      <c r="AA33" s="100">
        <v>246872</v>
      </c>
      <c r="AB33" s="100">
        <v>234983</v>
      </c>
      <c r="AC33" s="100">
        <v>265529</v>
      </c>
      <c r="AD33" s="100">
        <v>230233</v>
      </c>
      <c r="AE33" s="100">
        <v>233848</v>
      </c>
      <c r="AF33" s="100">
        <v>256908</v>
      </c>
      <c r="AG33" s="100">
        <v>293812</v>
      </c>
      <c r="AH33" s="100">
        <v>314621</v>
      </c>
      <c r="AI33" s="100">
        <v>241951.4</v>
      </c>
      <c r="AJ33" s="100">
        <v>308392</v>
      </c>
      <c r="AK33" s="100">
        <v>351135</v>
      </c>
      <c r="AL33" s="100">
        <v>362856</v>
      </c>
      <c r="AM33" s="100">
        <v>374408</v>
      </c>
      <c r="AN33" s="100">
        <v>248482</v>
      </c>
      <c r="AO33" s="100">
        <v>434048</v>
      </c>
      <c r="AP33" s="100">
        <v>373791</v>
      </c>
      <c r="AQ33" s="100">
        <v>293056</v>
      </c>
      <c r="AR33" s="100">
        <v>365393</v>
      </c>
      <c r="AS33" s="100">
        <v>362053</v>
      </c>
      <c r="AT33" s="100">
        <v>388880.4</v>
      </c>
      <c r="AU33" s="100">
        <v>332158.90000000002</v>
      </c>
      <c r="AV33" s="100">
        <v>379743</v>
      </c>
      <c r="AW33" s="100">
        <v>424954.3</v>
      </c>
      <c r="AX33" s="100">
        <v>398972.6</v>
      </c>
      <c r="AY33" s="7">
        <v>443148</v>
      </c>
      <c r="AZ33" s="7">
        <v>402426</v>
      </c>
      <c r="BA33" s="7">
        <v>463170.8</v>
      </c>
      <c r="BB33" s="7">
        <v>405590</v>
      </c>
      <c r="BC33" s="7">
        <v>474241</v>
      </c>
      <c r="BD33" s="100">
        <v>451124</v>
      </c>
      <c r="BE33" s="100">
        <v>514034</v>
      </c>
      <c r="BF33" s="7">
        <v>499895</v>
      </c>
      <c r="BG33" s="7">
        <v>502126</v>
      </c>
      <c r="BH33" s="7">
        <v>504546</v>
      </c>
      <c r="BI33" s="7">
        <v>538727</v>
      </c>
      <c r="BJ33" s="139">
        <v>520269</v>
      </c>
      <c r="BK33" s="7"/>
    </row>
    <row r="34" spans="1:63" x14ac:dyDescent="0.25">
      <c r="A34" s="116" t="s">
        <v>136</v>
      </c>
      <c r="C34" s="7">
        <v>29304</v>
      </c>
      <c r="D34" s="7">
        <v>40025</v>
      </c>
      <c r="E34" s="7">
        <v>41712</v>
      </c>
      <c r="F34" s="7">
        <v>46767</v>
      </c>
      <c r="G34" s="7">
        <v>51293</v>
      </c>
      <c r="H34" s="7">
        <v>50970</v>
      </c>
      <c r="I34" s="144">
        <v>66448</v>
      </c>
      <c r="J34" s="144">
        <v>59281</v>
      </c>
      <c r="K34" s="144">
        <v>58877</v>
      </c>
      <c r="L34" s="144">
        <v>63330</v>
      </c>
      <c r="M34" s="144">
        <v>58453</v>
      </c>
      <c r="N34" s="144">
        <v>58545</v>
      </c>
      <c r="O34" s="146">
        <v>83244</v>
      </c>
      <c r="P34" s="147"/>
      <c r="Q34" s="100">
        <v>102679</v>
      </c>
      <c r="R34" s="100">
        <v>96135</v>
      </c>
      <c r="S34" s="100">
        <v>107406</v>
      </c>
      <c r="T34" s="100">
        <v>109947</v>
      </c>
      <c r="U34" s="100">
        <v>94855.5</v>
      </c>
      <c r="V34" s="100">
        <v>107393</v>
      </c>
      <c r="W34" s="100">
        <v>100874</v>
      </c>
      <c r="X34" s="100">
        <v>99356.3</v>
      </c>
      <c r="Y34" s="100">
        <v>123811</v>
      </c>
      <c r="Z34" s="100">
        <v>99089</v>
      </c>
      <c r="AA34" s="100">
        <v>131789</v>
      </c>
      <c r="AB34" s="100">
        <v>162022</v>
      </c>
      <c r="AC34" s="100">
        <v>236332</v>
      </c>
      <c r="AD34" s="100">
        <v>179138</v>
      </c>
      <c r="AE34" s="100">
        <v>210307</v>
      </c>
      <c r="AF34" s="100">
        <v>178883</v>
      </c>
      <c r="AG34" s="100">
        <v>154016</v>
      </c>
      <c r="AH34" s="100">
        <v>129042.5</v>
      </c>
      <c r="AI34" s="100">
        <v>179171.4</v>
      </c>
      <c r="AJ34" s="100">
        <v>152094</v>
      </c>
      <c r="AK34" s="100">
        <v>170120</v>
      </c>
      <c r="AL34" s="100">
        <v>159901</v>
      </c>
      <c r="AM34" s="100">
        <v>171206</v>
      </c>
      <c r="AN34" s="100">
        <v>171789</v>
      </c>
      <c r="AO34" s="100">
        <v>173497</v>
      </c>
      <c r="AP34" s="100">
        <v>166855</v>
      </c>
      <c r="AQ34" s="100">
        <v>144120</v>
      </c>
      <c r="AR34" s="100">
        <v>165685</v>
      </c>
      <c r="AS34" s="100">
        <v>159304</v>
      </c>
      <c r="AT34" s="100">
        <v>176349.4</v>
      </c>
      <c r="AU34" s="100">
        <v>169437.1</v>
      </c>
      <c r="AV34" s="100">
        <v>207075.9</v>
      </c>
      <c r="AW34" s="100">
        <v>195223.5</v>
      </c>
      <c r="AX34" s="100">
        <v>177841.4</v>
      </c>
      <c r="AY34" s="7">
        <v>201253</v>
      </c>
      <c r="AZ34" s="7">
        <v>146892.4</v>
      </c>
      <c r="BA34" s="7">
        <v>370120.7</v>
      </c>
      <c r="BB34" s="7">
        <v>158708</v>
      </c>
      <c r="BC34" s="7">
        <v>242331</v>
      </c>
      <c r="BD34" s="100">
        <v>207290</v>
      </c>
      <c r="BE34" s="100">
        <v>339550</v>
      </c>
      <c r="BF34" s="7">
        <v>220610</v>
      </c>
      <c r="BG34" s="7">
        <v>278760</v>
      </c>
      <c r="BH34" s="7">
        <v>234615</v>
      </c>
      <c r="BI34" s="7">
        <v>314254</v>
      </c>
      <c r="BJ34" s="139">
        <v>243098</v>
      </c>
      <c r="BK34" s="7"/>
    </row>
    <row r="35" spans="1:63" x14ac:dyDescent="0.25">
      <c r="C35" s="7"/>
      <c r="D35" s="7"/>
      <c r="E35" s="7"/>
      <c r="F35" s="7"/>
      <c r="G35" s="7"/>
      <c r="H35" s="7"/>
      <c r="I35" s="144"/>
      <c r="J35" s="144"/>
      <c r="K35" s="144"/>
      <c r="L35" s="14"/>
      <c r="M35" s="144"/>
      <c r="N35" s="144"/>
      <c r="O35" s="146"/>
      <c r="P35" s="147"/>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7"/>
      <c r="AZ35" s="7"/>
      <c r="BA35" s="7">
        <v>0</v>
      </c>
      <c r="BB35" s="7">
        <v>0</v>
      </c>
      <c r="BC35" s="7"/>
      <c r="BD35" s="100"/>
    </row>
    <row r="36" spans="1:63" x14ac:dyDescent="0.25">
      <c r="A36" s="116" t="s">
        <v>137</v>
      </c>
      <c r="C36" s="7">
        <v>403947</v>
      </c>
      <c r="D36" s="7">
        <v>487064</v>
      </c>
      <c r="E36" s="7">
        <v>544820</v>
      </c>
      <c r="F36" s="7">
        <v>553314</v>
      </c>
      <c r="G36" s="7">
        <v>581268</v>
      </c>
      <c r="H36" s="7">
        <v>619631</v>
      </c>
      <c r="I36" s="144">
        <v>709461</v>
      </c>
      <c r="J36" s="144">
        <v>700053</v>
      </c>
      <c r="K36" s="144">
        <v>800557</v>
      </c>
      <c r="L36" s="144">
        <v>913996</v>
      </c>
      <c r="M36" s="144">
        <v>979788</v>
      </c>
      <c r="N36" s="144">
        <v>1089471</v>
      </c>
      <c r="O36" s="146">
        <v>1221224</v>
      </c>
      <c r="P36" s="147"/>
      <c r="Q36" s="100">
        <v>1529962</v>
      </c>
      <c r="R36" s="100">
        <v>1572196</v>
      </c>
      <c r="S36" s="100">
        <v>1705525</v>
      </c>
      <c r="T36" s="100">
        <v>1761017</v>
      </c>
      <c r="U36" s="100">
        <v>1854424</v>
      </c>
      <c r="V36" s="100">
        <v>1738231</v>
      </c>
      <c r="W36" s="100">
        <v>2040865</v>
      </c>
      <c r="X36" s="100">
        <v>2185082.2000000002</v>
      </c>
      <c r="Y36" s="100">
        <v>2161608</v>
      </c>
      <c r="Z36" s="100">
        <v>2179798</v>
      </c>
      <c r="AA36" s="100">
        <v>2399982</v>
      </c>
      <c r="AB36" s="100">
        <v>2507560</v>
      </c>
      <c r="AC36" s="100">
        <v>2697042.2</v>
      </c>
      <c r="AD36" s="100">
        <v>2693558</v>
      </c>
      <c r="AE36" s="100">
        <v>2618899</v>
      </c>
      <c r="AF36" s="100">
        <v>2901420</v>
      </c>
      <c r="AG36" s="100">
        <v>2807857</v>
      </c>
      <c r="AH36" s="100">
        <v>2665324.5</v>
      </c>
      <c r="AI36" s="100">
        <v>2788582.3</v>
      </c>
      <c r="AJ36" s="100">
        <v>2805470</v>
      </c>
      <c r="AK36" s="100">
        <v>3479506</v>
      </c>
      <c r="AL36" s="100">
        <v>3785353</v>
      </c>
      <c r="AM36" s="100">
        <v>4055375</v>
      </c>
      <c r="AN36" s="100">
        <v>3509165</v>
      </c>
      <c r="AO36" s="100">
        <v>3688309</v>
      </c>
      <c r="AP36" s="100">
        <v>3588841</v>
      </c>
      <c r="AQ36" s="100">
        <v>3713847</v>
      </c>
      <c r="AR36" s="100">
        <v>3824341</v>
      </c>
      <c r="AS36" s="100">
        <v>3721045</v>
      </c>
      <c r="AT36" s="100">
        <v>3717196</v>
      </c>
      <c r="AU36" s="100">
        <v>3485633.5</v>
      </c>
      <c r="AV36" s="100">
        <v>3515903.9</v>
      </c>
      <c r="AW36" s="7">
        <f t="shared" ref="AW36:BH36" si="0">+SUM(AW32:AW34)+AW29+AW26+AW23+AW20+AW14+AW11+AW12+AW13</f>
        <v>3431585.9</v>
      </c>
      <c r="AX36" s="7">
        <f t="shared" si="0"/>
        <v>3307117.4</v>
      </c>
      <c r="AY36" s="7">
        <f t="shared" si="0"/>
        <v>3597881</v>
      </c>
      <c r="AZ36" s="7">
        <f t="shared" si="0"/>
        <v>3335790.6999999997</v>
      </c>
      <c r="BA36" s="7">
        <f t="shared" si="0"/>
        <v>3915177.1</v>
      </c>
      <c r="BB36" s="7">
        <f t="shared" si="0"/>
        <v>3445584</v>
      </c>
      <c r="BC36" s="7">
        <f t="shared" si="0"/>
        <v>4012691</v>
      </c>
      <c r="BD36" s="7">
        <f t="shared" si="0"/>
        <v>3994067</v>
      </c>
      <c r="BE36" s="7">
        <f t="shared" si="0"/>
        <v>4002232</v>
      </c>
      <c r="BF36" s="7">
        <f t="shared" si="0"/>
        <v>3535254</v>
      </c>
      <c r="BG36" s="7">
        <f t="shared" si="0"/>
        <v>4209850</v>
      </c>
      <c r="BH36" s="7">
        <f t="shared" si="0"/>
        <v>3840082</v>
      </c>
      <c r="BI36" s="7">
        <f>+SUM(BI32:BI34)+BI29+BI26+BI23+BI20+BI14+BI11+BI12+BI13</f>
        <v>4427423</v>
      </c>
      <c r="BJ36" s="139">
        <f>+SUM(BJ32:BJ34)+BJ29+BJ26+BJ23+BJ20+BJ14+BJ11+BJ12+BJ13</f>
        <v>4046437</v>
      </c>
      <c r="BK36" s="7"/>
    </row>
    <row r="37" spans="1:63" x14ac:dyDescent="0.25">
      <c r="C37" s="7"/>
      <c r="D37" s="7"/>
      <c r="E37" s="7"/>
      <c r="F37" s="7"/>
      <c r="G37" s="7"/>
      <c r="H37" s="7"/>
      <c r="I37" s="144"/>
      <c r="J37" s="144"/>
      <c r="K37" s="144"/>
      <c r="L37" s="14"/>
      <c r="M37" s="144"/>
      <c r="N37" s="144"/>
      <c r="O37" s="146"/>
      <c r="P37" s="147"/>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7"/>
      <c r="AZ37" s="7"/>
      <c r="BA37" s="7">
        <v>0</v>
      </c>
      <c r="BB37" s="7">
        <v>0</v>
      </c>
      <c r="BC37" s="7"/>
      <c r="BD37" s="100"/>
    </row>
    <row r="38" spans="1:63" x14ac:dyDescent="0.25">
      <c r="A38" s="116" t="s">
        <v>138</v>
      </c>
      <c r="C38" s="7">
        <v>12118</v>
      </c>
      <c r="D38" s="7">
        <v>14612</v>
      </c>
      <c r="E38" s="7">
        <v>16345</v>
      </c>
      <c r="F38" s="7">
        <v>16599</v>
      </c>
      <c r="G38" s="7">
        <v>17438</v>
      </c>
      <c r="H38" s="7">
        <v>18589</v>
      </c>
      <c r="I38" s="144">
        <v>21284</v>
      </c>
      <c r="J38" s="144">
        <v>21002</v>
      </c>
      <c r="K38" s="144">
        <v>24017</v>
      </c>
      <c r="L38" s="144">
        <v>27420</v>
      </c>
      <c r="M38" s="144">
        <v>29394</v>
      </c>
      <c r="N38" s="144">
        <v>32684</v>
      </c>
      <c r="O38" s="146">
        <v>36637</v>
      </c>
      <c r="P38" s="147"/>
      <c r="Q38" s="100">
        <v>45899.4</v>
      </c>
      <c r="R38" s="100">
        <v>47166</v>
      </c>
      <c r="S38" s="100">
        <v>51166</v>
      </c>
      <c r="T38" s="100">
        <v>52830</v>
      </c>
      <c r="U38" s="100">
        <v>55632.72</v>
      </c>
      <c r="V38" s="100">
        <v>52146.93</v>
      </c>
      <c r="W38" s="100">
        <v>61225.95</v>
      </c>
      <c r="X38" s="100">
        <v>65552.466</v>
      </c>
      <c r="Y38" s="100">
        <v>64848.24</v>
      </c>
      <c r="Z38" s="100">
        <v>65393.94</v>
      </c>
      <c r="AA38" s="100">
        <v>71999.460000000006</v>
      </c>
      <c r="AB38" s="100">
        <v>75226.8</v>
      </c>
      <c r="AC38" s="100">
        <v>80911.266000000003</v>
      </c>
      <c r="AD38" s="100">
        <v>80806.740000000005</v>
      </c>
      <c r="AE38" s="100">
        <v>78566.97</v>
      </c>
      <c r="AF38" s="100">
        <v>87042.599999999991</v>
      </c>
      <c r="AG38" s="100">
        <v>84235.709999999992</v>
      </c>
      <c r="AH38" s="100">
        <v>79959.735000000001</v>
      </c>
      <c r="AI38" s="100">
        <v>83657.468999999997</v>
      </c>
      <c r="AJ38" s="100">
        <v>84164.099999999991</v>
      </c>
      <c r="AK38" s="100">
        <v>104385</v>
      </c>
      <c r="AL38" s="100">
        <v>113561</v>
      </c>
      <c r="AM38" s="100">
        <v>121662</v>
      </c>
      <c r="AN38" s="100">
        <v>105275</v>
      </c>
      <c r="AO38" s="100">
        <v>110649</v>
      </c>
      <c r="AP38" s="100">
        <v>107665</v>
      </c>
      <c r="AQ38" s="100">
        <v>111416</v>
      </c>
      <c r="AR38" s="100">
        <v>114730</v>
      </c>
      <c r="AS38" s="100">
        <v>111632</v>
      </c>
      <c r="AT38" s="100">
        <v>111515</v>
      </c>
      <c r="AU38" s="100">
        <v>104569</v>
      </c>
      <c r="AV38" s="100">
        <v>105477.1</v>
      </c>
      <c r="AW38" s="100">
        <v>102947.6</v>
      </c>
      <c r="AX38" s="100">
        <v>99213.5</v>
      </c>
      <c r="AY38" s="7">
        <v>107936</v>
      </c>
      <c r="AZ38" s="7">
        <v>100073.7</v>
      </c>
      <c r="BA38" s="7">
        <v>117455.3</v>
      </c>
      <c r="BB38" s="7">
        <v>103368</v>
      </c>
      <c r="BC38" s="7">
        <v>120381</v>
      </c>
      <c r="BD38" s="100">
        <v>119822</v>
      </c>
      <c r="BE38" s="100">
        <v>120067</v>
      </c>
      <c r="BF38" s="7">
        <v>106058</v>
      </c>
      <c r="BG38" s="7">
        <v>126296</v>
      </c>
      <c r="BH38" s="7">
        <v>115202</v>
      </c>
      <c r="BI38" s="7">
        <v>132823</v>
      </c>
      <c r="BJ38" s="139">
        <v>121393</v>
      </c>
      <c r="BK38" s="7"/>
    </row>
    <row r="39" spans="1:63" x14ac:dyDescent="0.25">
      <c r="A39" s="116" t="s">
        <v>139</v>
      </c>
      <c r="C39" s="7">
        <v>22010</v>
      </c>
      <c r="D39" s="7">
        <v>35100</v>
      </c>
      <c r="E39" s="7">
        <v>42673</v>
      </c>
      <c r="F39" s="7">
        <v>52925</v>
      </c>
      <c r="G39" s="7">
        <v>69126</v>
      </c>
      <c r="H39" s="7">
        <v>67556</v>
      </c>
      <c r="I39" s="144">
        <v>71780</v>
      </c>
      <c r="J39" s="144">
        <v>95485</v>
      </c>
      <c r="K39" s="144">
        <v>116842</v>
      </c>
      <c r="L39" s="144">
        <v>116083</v>
      </c>
      <c r="M39" s="144">
        <v>140430</v>
      </c>
      <c r="N39" s="144">
        <v>140995</v>
      </c>
      <c r="O39" s="146">
        <v>146880</v>
      </c>
      <c r="P39" s="147"/>
      <c r="Q39" s="100">
        <v>205400</v>
      </c>
      <c r="R39" s="100">
        <v>228850</v>
      </c>
      <c r="S39" s="100">
        <v>191000</v>
      </c>
      <c r="T39" s="100">
        <v>166725</v>
      </c>
      <c r="U39" s="100">
        <v>126360</v>
      </c>
      <c r="V39" s="100">
        <v>159355</v>
      </c>
      <c r="W39" s="100">
        <v>152520</v>
      </c>
      <c r="X39" s="100">
        <v>148180</v>
      </c>
      <c r="Y39" s="100">
        <v>146125</v>
      </c>
      <c r="Z39" s="100">
        <v>127588.3</v>
      </c>
      <c r="AA39" s="100">
        <v>136620</v>
      </c>
      <c r="AB39" s="100">
        <v>137520</v>
      </c>
      <c r="AC39" s="100">
        <v>148785</v>
      </c>
      <c r="AD39" s="100">
        <v>147810</v>
      </c>
      <c r="AE39" s="100">
        <v>151700.4</v>
      </c>
      <c r="AF39" s="100">
        <v>155595</v>
      </c>
      <c r="AG39" s="100">
        <v>138785.4</v>
      </c>
      <c r="AH39" s="100">
        <v>143295</v>
      </c>
      <c r="AI39" s="100">
        <v>149240.4</v>
      </c>
      <c r="AJ39" s="100">
        <v>145959.70000000001</v>
      </c>
      <c r="AK39" s="100">
        <v>95200</v>
      </c>
      <c r="AL39" s="100">
        <v>99601</v>
      </c>
      <c r="AM39" s="100">
        <v>190250</v>
      </c>
      <c r="AN39" s="100">
        <v>190250</v>
      </c>
      <c r="AO39" s="100">
        <v>169501</v>
      </c>
      <c r="AP39" s="100">
        <v>169675</v>
      </c>
      <c r="AQ39" s="100">
        <v>172639</v>
      </c>
      <c r="AR39" s="100">
        <v>183638</v>
      </c>
      <c r="AS39" s="100">
        <v>191178</v>
      </c>
      <c r="AT39" s="100">
        <v>192400</v>
      </c>
      <c r="AU39" s="100">
        <v>181506</v>
      </c>
      <c r="AV39" s="100">
        <v>176566</v>
      </c>
      <c r="AW39" s="100">
        <v>174850</v>
      </c>
      <c r="AX39" s="100">
        <v>178672</v>
      </c>
      <c r="AY39" s="7">
        <v>244125</v>
      </c>
      <c r="AZ39" s="7">
        <v>247660</v>
      </c>
      <c r="BA39" s="7">
        <v>274960</v>
      </c>
      <c r="BB39" s="7">
        <v>287490</v>
      </c>
      <c r="BC39" s="7">
        <v>278180</v>
      </c>
      <c r="BD39" s="100">
        <v>261415</v>
      </c>
      <c r="BE39" s="100">
        <v>263958</v>
      </c>
      <c r="BF39" s="7">
        <v>256563</v>
      </c>
      <c r="BG39" s="7">
        <v>257002</v>
      </c>
      <c r="BH39" s="7">
        <v>255611</v>
      </c>
      <c r="BI39" s="7">
        <v>292194</v>
      </c>
      <c r="BJ39" s="139">
        <v>260838</v>
      </c>
      <c r="BK39" s="7"/>
    </row>
    <row r="40" spans="1:63" x14ac:dyDescent="0.25">
      <c r="A40" s="116" t="s">
        <v>208</v>
      </c>
      <c r="C40" s="7">
        <v>6561</v>
      </c>
      <c r="D40" s="7">
        <v>7505</v>
      </c>
      <c r="E40" s="7">
        <v>9259</v>
      </c>
      <c r="F40" s="7">
        <v>9706</v>
      </c>
      <c r="G40" s="7">
        <v>11471</v>
      </c>
      <c r="H40" s="7">
        <v>14549</v>
      </c>
      <c r="I40" s="144">
        <v>13138</v>
      </c>
      <c r="J40" s="144">
        <v>18450</v>
      </c>
      <c r="K40" s="144">
        <v>16125</v>
      </c>
      <c r="L40" s="144">
        <v>18417</v>
      </c>
      <c r="M40" s="144">
        <v>17037</v>
      </c>
      <c r="N40" s="144">
        <v>23213</v>
      </c>
      <c r="O40" s="146">
        <v>27213</v>
      </c>
      <c r="P40" s="147"/>
      <c r="Q40" s="100">
        <v>33024.199999999997</v>
      </c>
      <c r="R40" s="100">
        <v>26661</v>
      </c>
      <c r="S40" s="100">
        <v>32280</v>
      </c>
      <c r="T40" s="100">
        <v>32805</v>
      </c>
      <c r="U40" s="100">
        <v>29383</v>
      </c>
      <c r="V40" s="100">
        <v>37117</v>
      </c>
      <c r="W40" s="100">
        <v>39041</v>
      </c>
      <c r="X40" s="100">
        <v>36219</v>
      </c>
      <c r="Y40" s="100">
        <v>38650</v>
      </c>
      <c r="Z40" s="100">
        <v>42885.4</v>
      </c>
      <c r="AA40" s="100">
        <v>42895</v>
      </c>
      <c r="AB40" s="100">
        <v>45319.5</v>
      </c>
      <c r="AC40" s="100">
        <v>38596.300000000003</v>
      </c>
      <c r="AD40" s="100">
        <v>41986</v>
      </c>
      <c r="AE40" s="100">
        <v>38622.400000000001</v>
      </c>
      <c r="AF40" s="100">
        <v>46344.5</v>
      </c>
      <c r="AG40" s="100">
        <v>52526.400000000001</v>
      </c>
      <c r="AH40" s="100">
        <v>49713</v>
      </c>
      <c r="AI40" s="100">
        <v>52361.4</v>
      </c>
      <c r="AJ40" s="100">
        <v>63813.599999999999</v>
      </c>
      <c r="AK40" s="100">
        <v>29113</v>
      </c>
      <c r="AL40" s="100">
        <v>26327</v>
      </c>
      <c r="AM40" s="100">
        <v>19517</v>
      </c>
      <c r="AN40" s="100">
        <v>18222</v>
      </c>
      <c r="AO40" s="100">
        <v>22158</v>
      </c>
      <c r="AP40" s="100">
        <v>24114</v>
      </c>
      <c r="AQ40" s="100">
        <v>16862</v>
      </c>
      <c r="AR40" s="100">
        <v>21063</v>
      </c>
      <c r="AS40" s="100">
        <v>25926</v>
      </c>
      <c r="AT40" s="100">
        <v>21761</v>
      </c>
      <c r="AU40" s="100">
        <v>18337.400000000001</v>
      </c>
      <c r="AV40" s="100">
        <v>22474.7</v>
      </c>
      <c r="AW40" s="100">
        <v>21533.5</v>
      </c>
      <c r="AX40" s="100">
        <v>31490.1</v>
      </c>
      <c r="AY40" s="7">
        <v>26421</v>
      </c>
      <c r="AZ40" s="7">
        <v>31951.1</v>
      </c>
      <c r="BA40" s="7">
        <v>26440.799999999999</v>
      </c>
      <c r="BB40" s="7">
        <v>23379</v>
      </c>
      <c r="BC40" s="7">
        <v>19742</v>
      </c>
      <c r="BD40" s="100">
        <v>18718</v>
      </c>
      <c r="BE40" s="100">
        <v>24023</v>
      </c>
      <c r="BF40" s="7">
        <v>24133</v>
      </c>
      <c r="BG40" s="7">
        <v>27853</v>
      </c>
      <c r="BH40" s="7">
        <v>42244</v>
      </c>
      <c r="BI40" s="7">
        <v>32865</v>
      </c>
      <c r="BJ40" s="139">
        <v>28144</v>
      </c>
      <c r="BK40" s="7"/>
    </row>
    <row r="41" spans="1:63" x14ac:dyDescent="0.25">
      <c r="C41" s="7"/>
      <c r="D41" s="7"/>
      <c r="E41" s="7"/>
      <c r="F41" s="7"/>
      <c r="G41" s="7"/>
      <c r="H41" s="7"/>
      <c r="I41" s="144"/>
      <c r="J41" s="144"/>
      <c r="K41" s="144"/>
      <c r="L41" s="144"/>
      <c r="M41" s="144"/>
      <c r="N41" s="144"/>
      <c r="O41" s="146"/>
      <c r="P41" s="147"/>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7"/>
      <c r="AZ41" s="7"/>
      <c r="BA41" s="7">
        <v>0</v>
      </c>
      <c r="BB41" s="7">
        <v>0</v>
      </c>
      <c r="BC41" s="7"/>
      <c r="BD41" s="100"/>
    </row>
    <row r="42" spans="1:63" x14ac:dyDescent="0.25">
      <c r="A42" s="116" t="s">
        <v>140</v>
      </c>
      <c r="C42" s="7">
        <v>444636</v>
      </c>
      <c r="D42" s="7">
        <v>544281</v>
      </c>
      <c r="E42" s="7">
        <v>613097</v>
      </c>
      <c r="F42" s="7">
        <v>632544</v>
      </c>
      <c r="G42" s="7">
        <v>679303</v>
      </c>
      <c r="H42" s="7">
        <v>720325</v>
      </c>
      <c r="I42" s="144">
        <v>815663</v>
      </c>
      <c r="J42" s="144">
        <v>834990</v>
      </c>
      <c r="K42" s="144">
        <v>957541</v>
      </c>
      <c r="L42" s="144">
        <v>1075916</v>
      </c>
      <c r="M42" s="144">
        <v>1166649</v>
      </c>
      <c r="N42" s="144">
        <v>1286363</v>
      </c>
      <c r="O42" s="100">
        <v>1431954</v>
      </c>
      <c r="P42" s="147"/>
      <c r="Q42" s="100">
        <v>1814285.6</v>
      </c>
      <c r="R42" s="100">
        <v>1874873</v>
      </c>
      <c r="S42" s="100">
        <v>1979971</v>
      </c>
      <c r="T42" s="100">
        <v>2013377</v>
      </c>
      <c r="U42" s="100">
        <v>2065799.72</v>
      </c>
      <c r="V42" s="100">
        <v>1986849.93</v>
      </c>
      <c r="W42" s="100">
        <v>2293651.9500000002</v>
      </c>
      <c r="X42" s="100">
        <v>2435033.6660000002</v>
      </c>
      <c r="Y42" s="100">
        <v>2411231.2400000002</v>
      </c>
      <c r="Z42" s="100">
        <v>2415665.64</v>
      </c>
      <c r="AA42" s="100">
        <v>2651496.46</v>
      </c>
      <c r="AB42" s="100">
        <v>2765626.3</v>
      </c>
      <c r="AC42" s="100">
        <v>2965334.7660000003</v>
      </c>
      <c r="AD42" s="100">
        <v>2964160.74</v>
      </c>
      <c r="AE42" s="100">
        <v>2887788.77</v>
      </c>
      <c r="AF42" s="100">
        <v>3190402.1</v>
      </c>
      <c r="AG42" s="100">
        <v>3083404.51</v>
      </c>
      <c r="AH42" s="100">
        <v>2938292.2349999999</v>
      </c>
      <c r="AI42" s="100">
        <v>3073841.5689999997</v>
      </c>
      <c r="AJ42" s="100">
        <v>3099407.4000000004</v>
      </c>
      <c r="AK42" s="100">
        <v>3708204</v>
      </c>
      <c r="AL42" s="100">
        <v>4024842</v>
      </c>
      <c r="AM42" s="100">
        <v>4386804</v>
      </c>
      <c r="AN42" s="100">
        <v>3822912</v>
      </c>
      <c r="AO42" s="100">
        <v>3990617</v>
      </c>
      <c r="AP42" s="100">
        <v>3890295</v>
      </c>
      <c r="AQ42" s="100">
        <v>4014764</v>
      </c>
      <c r="AR42" s="100">
        <v>4143772</v>
      </c>
      <c r="AS42" s="100">
        <v>4049781</v>
      </c>
      <c r="AT42" s="100">
        <v>4042872</v>
      </c>
      <c r="AU42" s="100">
        <v>3790045.9</v>
      </c>
      <c r="AV42" s="100">
        <v>3820421.7</v>
      </c>
      <c r="AW42" s="7">
        <f t="shared" ref="AW42:BH42" si="1">+SUM(AW38:AW40)+AW36</f>
        <v>3730917</v>
      </c>
      <c r="AX42" s="7">
        <f t="shared" si="1"/>
        <v>3616493</v>
      </c>
      <c r="AY42" s="7">
        <f t="shared" si="1"/>
        <v>3976363</v>
      </c>
      <c r="AZ42" s="7">
        <f t="shared" si="1"/>
        <v>3715475.4999999995</v>
      </c>
      <c r="BA42" s="7">
        <f t="shared" si="1"/>
        <v>4334033.2</v>
      </c>
      <c r="BB42" s="7">
        <f t="shared" si="1"/>
        <v>3859821</v>
      </c>
      <c r="BC42" s="7">
        <f t="shared" si="1"/>
        <v>4430994</v>
      </c>
      <c r="BD42" s="7">
        <f t="shared" si="1"/>
        <v>4394022</v>
      </c>
      <c r="BE42" s="7">
        <f t="shared" si="1"/>
        <v>4410280</v>
      </c>
      <c r="BF42" s="7">
        <f t="shared" si="1"/>
        <v>3922008</v>
      </c>
      <c r="BG42" s="7">
        <f t="shared" si="1"/>
        <v>4621001</v>
      </c>
      <c r="BH42" s="7">
        <f t="shared" si="1"/>
        <v>4253139</v>
      </c>
      <c r="BI42" s="7">
        <f>+SUM(BI38:BI40)+BI36</f>
        <v>4885305</v>
      </c>
      <c r="BJ42" s="139">
        <f>+SUM(BJ38:BJ40)+BJ36</f>
        <v>4456812</v>
      </c>
      <c r="BK42" s="7"/>
    </row>
    <row r="43" spans="1:63" x14ac:dyDescent="0.25">
      <c r="A43" s="116" t="s">
        <v>141</v>
      </c>
      <c r="C43" s="129">
        <v>5.0229999999999997</v>
      </c>
      <c r="D43" s="129">
        <v>4.99</v>
      </c>
      <c r="E43" s="129">
        <v>4.8739999999999997</v>
      </c>
      <c r="F43" s="129">
        <v>4.9400000000000004</v>
      </c>
      <c r="G43" s="129">
        <v>5.306</v>
      </c>
      <c r="H43" s="129">
        <v>5.2290000000000001</v>
      </c>
      <c r="I43" s="149">
        <v>5.2709999999999999</v>
      </c>
      <c r="J43" s="149">
        <v>5.6440000000000001</v>
      </c>
      <c r="K43" s="149">
        <v>5.0960000000000001</v>
      </c>
      <c r="L43" s="149">
        <v>4.8330000000000002</v>
      </c>
      <c r="M43" s="149">
        <v>4.7169999999999996</v>
      </c>
      <c r="N43" s="149">
        <v>4.718</v>
      </c>
      <c r="O43" s="150">
        <v>5.14</v>
      </c>
      <c r="P43" s="147"/>
      <c r="Q43" s="114">
        <v>5.819</v>
      </c>
      <c r="R43" s="114">
        <v>4.4550000000000001</v>
      </c>
      <c r="S43" s="114">
        <v>5.4</v>
      </c>
      <c r="T43" s="114">
        <v>5.46</v>
      </c>
      <c r="U43" s="114">
        <v>4.8680000000000003</v>
      </c>
      <c r="V43" s="114">
        <v>4.92</v>
      </c>
      <c r="W43" s="114">
        <v>5.3209999999999997</v>
      </c>
      <c r="X43" s="114">
        <v>5.1539999999999999</v>
      </c>
      <c r="Y43" s="114">
        <v>5.3449999999999998</v>
      </c>
      <c r="Z43" s="114">
        <v>5.1260000000000003</v>
      </c>
      <c r="AA43" s="114">
        <v>5.2679999999999998</v>
      </c>
      <c r="AB43" s="114">
        <v>5.0679999999999996</v>
      </c>
      <c r="AC43" s="114">
        <v>4.8780000000000001</v>
      </c>
      <c r="AD43" s="114">
        <v>5.13</v>
      </c>
      <c r="AE43" s="114">
        <v>4.7450000000000001</v>
      </c>
      <c r="AF43" s="114">
        <v>5.5060000000000002</v>
      </c>
      <c r="AG43" s="114">
        <v>5.508</v>
      </c>
      <c r="AH43" s="114">
        <v>5.423</v>
      </c>
      <c r="AI43" s="114">
        <v>5.6360000000000001</v>
      </c>
      <c r="AJ43" s="114">
        <v>5.7110000000000003</v>
      </c>
      <c r="AK43" s="114">
        <v>5.6260000000000003</v>
      </c>
      <c r="AL43" s="114">
        <v>5.5</v>
      </c>
      <c r="AM43" s="114">
        <v>5.1210000000000004</v>
      </c>
      <c r="AN43" s="114">
        <v>4.758</v>
      </c>
      <c r="AO43" s="114">
        <v>5.4589999999999996</v>
      </c>
      <c r="AP43" s="114">
        <v>5.1289999999999996</v>
      </c>
      <c r="AQ43" s="114">
        <v>3.6579999999999999</v>
      </c>
      <c r="AR43" s="114">
        <v>4.2949999999999999</v>
      </c>
      <c r="AS43" s="114">
        <v>4.556</v>
      </c>
      <c r="AT43" s="114">
        <v>4.9480000000000004</v>
      </c>
      <c r="AU43" s="114">
        <v>4.2301000000000002</v>
      </c>
      <c r="AV43" s="114">
        <v>5.1844999999999999</v>
      </c>
      <c r="AW43" s="114">
        <v>5.0224000000000002</v>
      </c>
      <c r="AX43" s="114">
        <v>5.2504</v>
      </c>
      <c r="AY43" s="129">
        <v>4.9482999999999997</v>
      </c>
      <c r="AZ43" s="129">
        <v>5.1143000000000001</v>
      </c>
      <c r="BA43" s="7">
        <v>5.3256000000000006</v>
      </c>
      <c r="BB43" s="142">
        <v>4.8788999999999998</v>
      </c>
      <c r="BC43" s="7">
        <v>4.8259999999999996</v>
      </c>
      <c r="BD43" s="114">
        <v>4.5339999999999998</v>
      </c>
      <c r="BE43" s="112">
        <v>5.3920000000000003</v>
      </c>
      <c r="BF43" s="7">
        <v>5.13</v>
      </c>
      <c r="BG43" s="7">
        <v>5.2889999999999997</v>
      </c>
      <c r="BH43" s="7">
        <v>5.5940000000000003</v>
      </c>
      <c r="BI43" s="129">
        <v>5.4080000000000004</v>
      </c>
      <c r="BJ43" s="166">
        <v>5.4059999999999997</v>
      </c>
      <c r="BK43" s="129"/>
    </row>
    <row r="44" spans="1:63" x14ac:dyDescent="0.25">
      <c r="A44" s="116" t="s">
        <v>142</v>
      </c>
      <c r="C44" s="7">
        <v>88529</v>
      </c>
      <c r="D44" s="7">
        <v>109074.34869739479</v>
      </c>
      <c r="E44" s="7">
        <v>125789.29011079196</v>
      </c>
      <c r="F44" s="7">
        <v>121363.93762183236</v>
      </c>
      <c r="G44" s="7">
        <v>128025.44289483603</v>
      </c>
      <c r="H44" s="7">
        <v>137755.78504494167</v>
      </c>
      <c r="I44" s="144">
        <v>154745.39935496112</v>
      </c>
      <c r="J44" s="144">
        <v>147942.94826364281</v>
      </c>
      <c r="K44" s="144">
        <v>187900.51020408163</v>
      </c>
      <c r="L44" s="144">
        <v>222618.66335609352</v>
      </c>
      <c r="M44" s="144">
        <v>247328.59868560528</v>
      </c>
      <c r="N44" s="144">
        <v>272650.06358626537</v>
      </c>
      <c r="O44" s="146">
        <v>278602</v>
      </c>
      <c r="P44" s="147"/>
      <c r="Q44" s="100">
        <v>311775</v>
      </c>
      <c r="R44" s="100">
        <v>420846.91358024691</v>
      </c>
      <c r="S44" s="100">
        <v>366661.29629629629</v>
      </c>
      <c r="T44" s="100">
        <v>368750.3663003663</v>
      </c>
      <c r="U44" s="100">
        <v>424397</v>
      </c>
      <c r="V44" s="100">
        <v>403831.28658536583</v>
      </c>
      <c r="W44" s="100">
        <v>431019</v>
      </c>
      <c r="X44" s="100">
        <v>472471</v>
      </c>
      <c r="Y44" s="100">
        <v>451118</v>
      </c>
      <c r="Z44" s="100">
        <v>471264</v>
      </c>
      <c r="AA44" s="100">
        <v>503318</v>
      </c>
      <c r="AB44" s="100">
        <v>545719</v>
      </c>
      <c r="AC44" s="100">
        <v>607960</v>
      </c>
      <c r="AD44" s="100">
        <v>577757</v>
      </c>
      <c r="AE44" s="100">
        <v>608587</v>
      </c>
      <c r="AF44" s="100">
        <v>579453</v>
      </c>
      <c r="AG44" s="100">
        <v>559827</v>
      </c>
      <c r="AH44" s="100">
        <v>541833</v>
      </c>
      <c r="AI44" s="100">
        <v>545436</v>
      </c>
      <c r="AJ44" s="100">
        <v>542679</v>
      </c>
      <c r="AK44" s="100">
        <v>661208</v>
      </c>
      <c r="AL44" s="100">
        <v>732399</v>
      </c>
      <c r="AM44" s="100">
        <v>857761</v>
      </c>
      <c r="AN44" s="100">
        <v>804408</v>
      </c>
      <c r="AO44" s="100">
        <v>731400</v>
      </c>
      <c r="AP44" s="100">
        <v>759199</v>
      </c>
      <c r="AQ44" s="100">
        <v>1136675</v>
      </c>
      <c r="AR44" s="100">
        <v>969452</v>
      </c>
      <c r="AS44" s="100">
        <v>900686</v>
      </c>
      <c r="AT44" s="100">
        <v>817527</v>
      </c>
      <c r="AU44" s="100">
        <v>895970.8</v>
      </c>
      <c r="AV44" s="100">
        <v>736893</v>
      </c>
      <c r="AW44" s="7">
        <f t="shared" ref="AW44:BJ44" si="2">+AW42/AW43</f>
        <v>742855.40777317609</v>
      </c>
      <c r="AX44" s="7">
        <f t="shared" si="2"/>
        <v>688803.32927015086</v>
      </c>
      <c r="AY44" s="7">
        <f t="shared" si="2"/>
        <v>803581.63409655844</v>
      </c>
      <c r="AZ44" s="7">
        <f t="shared" si="2"/>
        <v>726487.59361007356</v>
      </c>
      <c r="BA44" s="7">
        <f t="shared" si="2"/>
        <v>813811.25131440582</v>
      </c>
      <c r="BB44" s="7">
        <f t="shared" si="2"/>
        <v>791125.25364323927</v>
      </c>
      <c r="BC44" s="7">
        <f t="shared" si="2"/>
        <v>918150.43514297565</v>
      </c>
      <c r="BD44" s="7">
        <f t="shared" si="2"/>
        <v>969127.04014115571</v>
      </c>
      <c r="BE44" s="7">
        <f t="shared" si="2"/>
        <v>817930.26706231444</v>
      </c>
      <c r="BF44" s="7">
        <f t="shared" si="2"/>
        <v>764523.97660818719</v>
      </c>
      <c r="BG44" s="7">
        <f t="shared" si="2"/>
        <v>873700.32142181892</v>
      </c>
      <c r="BH44" s="7">
        <f t="shared" si="2"/>
        <v>760303.71826957446</v>
      </c>
      <c r="BI44" s="7">
        <f t="shared" si="2"/>
        <v>903347.81804733723</v>
      </c>
      <c r="BJ44" s="139">
        <f t="shared" si="2"/>
        <v>824419.53385127638</v>
      </c>
      <c r="BK44" s="7"/>
    </row>
    <row r="45" spans="1:63" x14ac:dyDescent="0.25">
      <c r="A45" s="116"/>
      <c r="I45" s="120"/>
      <c r="J45" s="120"/>
      <c r="K45" s="120"/>
      <c r="BE45" s="100"/>
    </row>
    <row r="46" spans="1:63" x14ac:dyDescent="0.25">
      <c r="I46" s="120"/>
      <c r="J46" s="120"/>
    </row>
    <row r="47" spans="1:63" x14ac:dyDescent="0.25">
      <c r="I47" s="127"/>
      <c r="J47" s="127"/>
    </row>
    <row r="48" spans="1:63" x14ac:dyDescent="0.25">
      <c r="I48" s="120"/>
      <c r="J48" s="1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7C4F-0088-49A7-8B5D-CC2A4979C652}">
  <sheetPr codeName="Hoja13">
    <tabColor theme="6" tint="-0.249977111117893"/>
  </sheetPr>
  <dimension ref="A1:BL44"/>
  <sheetViews>
    <sheetView workbookViewId="0">
      <pane xSplit="60" ySplit="7" topLeftCell="BI32"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35.140625" customWidth="1"/>
    <col min="2" max="60" width="11.42578125" hidden="1" customWidth="1"/>
    <col min="61" max="61" width="11.42578125" customWidth="1"/>
    <col min="64" max="64" width="11.42578125" style="152"/>
  </cols>
  <sheetData>
    <row r="1" spans="1:64" x14ac:dyDescent="0.25">
      <c r="A1" s="116" t="s">
        <v>144</v>
      </c>
      <c r="O1" s="134"/>
    </row>
    <row r="2" spans="1:64" x14ac:dyDescent="0.25">
      <c r="A2" s="116" t="s">
        <v>145</v>
      </c>
    </row>
    <row r="3" spans="1:64" x14ac:dyDescent="0.25">
      <c r="A3" s="116" t="s">
        <v>146</v>
      </c>
    </row>
    <row r="5" spans="1:64" x14ac:dyDescent="0.25">
      <c r="A5" s="118" t="s">
        <v>271</v>
      </c>
    </row>
    <row r="6" spans="1:64" ht="20.25" x14ac:dyDescent="0.3">
      <c r="A6" s="135" t="s">
        <v>148</v>
      </c>
    </row>
    <row r="8" spans="1:64" x14ac:dyDescent="0.25">
      <c r="B8" s="117" t="s">
        <v>149</v>
      </c>
      <c r="C8" s="117" t="s">
        <v>150</v>
      </c>
      <c r="D8" s="117" t="s">
        <v>151</v>
      </c>
      <c r="E8" s="117" t="s">
        <v>152</v>
      </c>
      <c r="F8" s="117" t="s">
        <v>153</v>
      </c>
      <c r="G8" s="117" t="s">
        <v>154</v>
      </c>
      <c r="H8" s="117" t="s">
        <v>155</v>
      </c>
      <c r="I8" s="117" t="s">
        <v>156</v>
      </c>
      <c r="J8" s="117" t="s">
        <v>157</v>
      </c>
      <c r="K8" s="117" t="s">
        <v>158</v>
      </c>
      <c r="L8" s="117" t="s">
        <v>159</v>
      </c>
      <c r="M8" s="117" t="s">
        <v>160</v>
      </c>
      <c r="N8" s="120" t="s">
        <v>161</v>
      </c>
      <c r="O8" s="117" t="s">
        <v>162</v>
      </c>
      <c r="P8" s="117" t="s">
        <v>163</v>
      </c>
      <c r="Q8" s="117" t="s">
        <v>164</v>
      </c>
      <c r="R8" s="117" t="s">
        <v>165</v>
      </c>
      <c r="S8" s="117" t="s">
        <v>166</v>
      </c>
      <c r="T8" s="117" t="s">
        <v>167</v>
      </c>
      <c r="U8" s="117" t="s">
        <v>168</v>
      </c>
      <c r="V8" s="117" t="s">
        <v>169</v>
      </c>
      <c r="W8" s="122" t="s">
        <v>170</v>
      </c>
      <c r="X8" s="122" t="s">
        <v>171</v>
      </c>
      <c r="Y8" s="122" t="s">
        <v>172</v>
      </c>
      <c r="Z8" s="122" t="s">
        <v>173</v>
      </c>
      <c r="AA8" s="122" t="s">
        <v>174</v>
      </c>
      <c r="AB8" s="122" t="s">
        <v>175</v>
      </c>
      <c r="AC8" s="122" t="s">
        <v>176</v>
      </c>
      <c r="AD8" s="122" t="s">
        <v>177</v>
      </c>
      <c r="AE8" s="122" t="s">
        <v>178</v>
      </c>
      <c r="AF8" s="122" t="s">
        <v>179</v>
      </c>
      <c r="AG8" s="122" t="s">
        <v>180</v>
      </c>
      <c r="AH8" s="122" t="s">
        <v>181</v>
      </c>
      <c r="AI8" s="122" t="s">
        <v>182</v>
      </c>
      <c r="AJ8" s="122" t="s">
        <v>183</v>
      </c>
      <c r="AK8" s="122" t="s">
        <v>184</v>
      </c>
      <c r="AL8" s="122" t="s">
        <v>185</v>
      </c>
      <c r="AM8" s="122" t="s">
        <v>186</v>
      </c>
      <c r="AN8" s="122" t="s">
        <v>187</v>
      </c>
      <c r="AO8" s="122" t="s">
        <v>188</v>
      </c>
      <c r="AP8" s="122" t="s">
        <v>189</v>
      </c>
      <c r="AQ8" s="122" t="s">
        <v>190</v>
      </c>
      <c r="AR8" s="122" t="s">
        <v>191</v>
      </c>
      <c r="AS8" s="122" t="s">
        <v>192</v>
      </c>
      <c r="AT8" s="122" t="s">
        <v>193</v>
      </c>
      <c r="AU8" s="122" t="s">
        <v>194</v>
      </c>
      <c r="AV8" s="122" t="s">
        <v>195</v>
      </c>
      <c r="AW8" s="122" t="s">
        <v>196</v>
      </c>
      <c r="AX8" s="123" t="s">
        <v>197</v>
      </c>
      <c r="AY8" s="123" t="s">
        <v>198</v>
      </c>
      <c r="AZ8" s="123" t="s">
        <v>199</v>
      </c>
      <c r="BA8" s="123" t="s">
        <v>200</v>
      </c>
      <c r="BB8" s="108" t="s">
        <v>262</v>
      </c>
      <c r="BC8" s="108" t="s">
        <v>202</v>
      </c>
      <c r="BD8" s="108" t="s">
        <v>203</v>
      </c>
      <c r="BE8" s="108" t="s">
        <v>263</v>
      </c>
      <c r="BF8" s="108" t="s">
        <v>264</v>
      </c>
      <c r="BG8" s="108" t="s">
        <v>265</v>
      </c>
      <c r="BH8" s="108" t="s">
        <v>204</v>
      </c>
      <c r="BI8" s="108" t="s">
        <v>268</v>
      </c>
      <c r="BJ8" s="108" t="s">
        <v>205</v>
      </c>
      <c r="BK8" s="108" t="s">
        <v>206</v>
      </c>
      <c r="BL8" s="156" t="s">
        <v>207</v>
      </c>
    </row>
    <row r="9" spans="1:64" x14ac:dyDescent="0.25">
      <c r="B9" s="137"/>
      <c r="C9" s="137"/>
      <c r="D9" s="137"/>
      <c r="E9" s="137"/>
      <c r="F9" s="137"/>
      <c r="G9" s="137"/>
      <c r="H9" s="137"/>
      <c r="I9" s="137"/>
      <c r="J9" s="137"/>
      <c r="K9" s="137"/>
      <c r="L9" s="115"/>
      <c r="N9" s="137"/>
      <c r="O9" s="115"/>
      <c r="P9" s="115"/>
      <c r="Q9" s="138"/>
      <c r="X9" t="s">
        <v>28</v>
      </c>
    </row>
    <row r="10" spans="1:64" x14ac:dyDescent="0.25">
      <c r="A10" s="116" t="s">
        <v>113</v>
      </c>
      <c r="B10" s="120">
        <v>5448</v>
      </c>
      <c r="C10" s="120">
        <v>6098</v>
      </c>
      <c r="D10" s="120">
        <v>6209</v>
      </c>
      <c r="E10" s="120">
        <v>8179</v>
      </c>
      <c r="F10" s="120">
        <v>8996</v>
      </c>
      <c r="G10" s="120">
        <v>10366</v>
      </c>
      <c r="H10" s="120">
        <v>11036</v>
      </c>
      <c r="I10" s="120">
        <v>12688</v>
      </c>
      <c r="J10" s="120">
        <v>14371</v>
      </c>
      <c r="K10" s="120">
        <v>14681</v>
      </c>
      <c r="L10" s="124">
        <v>15285</v>
      </c>
      <c r="M10" s="120">
        <v>16783</v>
      </c>
      <c r="N10" s="7">
        <v>17075</v>
      </c>
      <c r="O10" s="120">
        <v>17963</v>
      </c>
      <c r="P10" s="120">
        <v>19055</v>
      </c>
      <c r="Q10" s="125">
        <v>21757</v>
      </c>
      <c r="R10" s="125">
        <v>22953</v>
      </c>
      <c r="S10" s="104">
        <v>23127</v>
      </c>
      <c r="T10" s="104">
        <v>23074</v>
      </c>
      <c r="U10" s="7">
        <v>23215</v>
      </c>
      <c r="V10" s="7">
        <v>23852</v>
      </c>
      <c r="W10" s="7">
        <v>24481</v>
      </c>
      <c r="X10" s="7">
        <v>28376</v>
      </c>
      <c r="Y10" s="7">
        <v>31473</v>
      </c>
      <c r="Z10" s="7">
        <v>31285</v>
      </c>
      <c r="AA10" s="7">
        <v>34586</v>
      </c>
      <c r="AB10" s="7">
        <v>31534</v>
      </c>
      <c r="AC10" s="7">
        <v>35375</v>
      </c>
      <c r="AD10" s="7">
        <v>35532</v>
      </c>
      <c r="AE10" s="7">
        <v>37027</v>
      </c>
      <c r="AF10" s="7">
        <v>40000</v>
      </c>
      <c r="AG10" s="7">
        <v>40000</v>
      </c>
      <c r="AH10" s="7">
        <v>37975</v>
      </c>
      <c r="AI10" s="7">
        <v>37847</v>
      </c>
      <c r="AJ10" s="120">
        <v>40000</v>
      </c>
      <c r="AK10" s="120">
        <v>40000</v>
      </c>
      <c r="AL10" s="120">
        <v>40000</v>
      </c>
      <c r="AM10" s="120">
        <v>40001</v>
      </c>
      <c r="AN10" s="120">
        <v>38370</v>
      </c>
      <c r="AO10" s="120">
        <v>39114</v>
      </c>
      <c r="AP10" s="120">
        <v>39232</v>
      </c>
      <c r="AQ10" s="120">
        <v>33996</v>
      </c>
      <c r="AR10" s="120">
        <v>40608</v>
      </c>
      <c r="AS10" s="120">
        <v>46883</v>
      </c>
      <c r="AT10" s="120">
        <v>61202</v>
      </c>
      <c r="AU10" s="120">
        <v>56535</v>
      </c>
      <c r="AV10" s="120">
        <v>59972</v>
      </c>
      <c r="AW10" s="120">
        <v>50769.2</v>
      </c>
      <c r="AX10" s="120">
        <v>52352.3</v>
      </c>
      <c r="AY10" s="120">
        <v>63223.8</v>
      </c>
      <c r="AZ10" s="120">
        <v>57448</v>
      </c>
      <c r="BA10" s="120">
        <v>55640.1</v>
      </c>
      <c r="BB10" s="120">
        <v>55657</v>
      </c>
      <c r="BC10" s="120">
        <v>62251</v>
      </c>
      <c r="BD10" s="120">
        <v>64956</v>
      </c>
      <c r="BE10" s="120">
        <v>71552</v>
      </c>
      <c r="BF10" s="120">
        <v>75526</v>
      </c>
      <c r="BG10" s="103">
        <v>73686</v>
      </c>
      <c r="BH10" s="103">
        <v>76884</v>
      </c>
      <c r="BI10" s="103">
        <v>77188</v>
      </c>
      <c r="BJ10" s="103">
        <v>76939</v>
      </c>
      <c r="BK10" s="7">
        <v>78304</v>
      </c>
      <c r="BL10" s="139">
        <v>81433</v>
      </c>
    </row>
    <row r="11" spans="1:64" x14ac:dyDescent="0.25">
      <c r="A11" s="116" t="s">
        <v>114</v>
      </c>
      <c r="B11" s="120">
        <v>43679</v>
      </c>
      <c r="C11" s="120">
        <v>46810</v>
      </c>
      <c r="D11" s="120">
        <v>50749</v>
      </c>
      <c r="E11" s="120">
        <v>58079</v>
      </c>
      <c r="F11" s="120">
        <v>53849</v>
      </c>
      <c r="G11" s="120">
        <v>62430</v>
      </c>
      <c r="H11" s="120">
        <v>63565</v>
      </c>
      <c r="I11" s="120">
        <v>64619</v>
      </c>
      <c r="J11" s="120">
        <v>66190</v>
      </c>
      <c r="K11" s="120">
        <v>77249</v>
      </c>
      <c r="L11" s="124">
        <v>78350</v>
      </c>
      <c r="M11" s="120">
        <v>83387</v>
      </c>
      <c r="N11" s="7">
        <v>79803</v>
      </c>
      <c r="O11" s="120">
        <v>83371</v>
      </c>
      <c r="P11" s="120">
        <v>85549</v>
      </c>
      <c r="Q11" s="125">
        <v>97489</v>
      </c>
      <c r="R11" s="125">
        <v>111812</v>
      </c>
      <c r="S11" s="104">
        <v>121216</v>
      </c>
      <c r="T11" s="104">
        <v>135802</v>
      </c>
      <c r="U11" s="7">
        <v>120703</v>
      </c>
      <c r="V11" s="7">
        <v>127451</v>
      </c>
      <c r="W11" s="7">
        <v>150106</v>
      </c>
      <c r="X11" s="7">
        <v>148989</v>
      </c>
      <c r="Y11" s="7">
        <v>149975</v>
      </c>
      <c r="Z11" s="7">
        <v>139648</v>
      </c>
      <c r="AA11" s="7">
        <v>163716</v>
      </c>
      <c r="AB11" s="7">
        <v>173655</v>
      </c>
      <c r="AC11" s="7">
        <v>200000</v>
      </c>
      <c r="AD11" s="7">
        <v>187714</v>
      </c>
      <c r="AE11" s="7">
        <v>197520</v>
      </c>
      <c r="AF11" s="7">
        <v>200000</v>
      </c>
      <c r="AG11" s="7">
        <v>293917</v>
      </c>
      <c r="AH11" s="7">
        <v>235048</v>
      </c>
      <c r="AI11" s="7">
        <v>265841</v>
      </c>
      <c r="AJ11" s="120">
        <v>310733</v>
      </c>
      <c r="AK11" s="120">
        <v>324137</v>
      </c>
      <c r="AL11" s="120">
        <v>331466</v>
      </c>
      <c r="AM11" s="120">
        <v>411312</v>
      </c>
      <c r="AN11" s="120">
        <v>429651</v>
      </c>
      <c r="AO11" s="120">
        <v>467192</v>
      </c>
      <c r="AP11" s="120">
        <v>384459</v>
      </c>
      <c r="AQ11" s="120">
        <v>398392</v>
      </c>
      <c r="AR11" s="120">
        <v>471194</v>
      </c>
      <c r="AS11" s="120">
        <v>529354</v>
      </c>
      <c r="AT11" s="120">
        <v>523865</v>
      </c>
      <c r="AU11" s="120">
        <v>524407</v>
      </c>
      <c r="AV11" s="120">
        <v>525133</v>
      </c>
      <c r="AW11" s="120">
        <v>515559.7</v>
      </c>
      <c r="AX11" s="120">
        <v>544271.30000000005</v>
      </c>
      <c r="AY11" s="120">
        <v>541998.6</v>
      </c>
      <c r="AZ11" s="120">
        <v>555422</v>
      </c>
      <c r="BA11" s="120">
        <v>558687.19999999995</v>
      </c>
      <c r="BB11" s="120">
        <v>500000</v>
      </c>
      <c r="BC11" s="120">
        <v>545018</v>
      </c>
      <c r="BD11" s="120">
        <v>555161</v>
      </c>
      <c r="BE11" s="120">
        <v>580565</v>
      </c>
      <c r="BF11" s="120">
        <v>623459</v>
      </c>
      <c r="BG11" s="103">
        <v>594320</v>
      </c>
      <c r="BH11" s="103">
        <v>617433</v>
      </c>
      <c r="BI11" s="103">
        <v>651851</v>
      </c>
      <c r="BJ11" s="103">
        <v>645037</v>
      </c>
      <c r="BK11" s="7">
        <v>624203</v>
      </c>
      <c r="BL11" s="139">
        <v>629242</v>
      </c>
    </row>
    <row r="12" spans="1:64" x14ac:dyDescent="0.25">
      <c r="A12" s="116" t="s">
        <v>115</v>
      </c>
      <c r="B12" s="120">
        <v>40666</v>
      </c>
      <c r="C12" s="120">
        <v>35210</v>
      </c>
      <c r="D12" s="120">
        <v>36955</v>
      </c>
      <c r="E12" s="120">
        <v>45298</v>
      </c>
      <c r="F12" s="120">
        <v>51475</v>
      </c>
      <c r="G12" s="120">
        <v>50474</v>
      </c>
      <c r="H12" s="120">
        <v>63431</v>
      </c>
      <c r="I12" s="120">
        <v>60882</v>
      </c>
      <c r="J12" s="120">
        <v>69100</v>
      </c>
      <c r="K12" s="120">
        <v>77231</v>
      </c>
      <c r="L12" s="124">
        <v>79042</v>
      </c>
      <c r="M12" s="120">
        <v>74014</v>
      </c>
      <c r="N12" s="7">
        <v>85206</v>
      </c>
      <c r="O12" s="120">
        <v>92925</v>
      </c>
      <c r="P12" s="120">
        <v>105676</v>
      </c>
      <c r="Q12" s="125">
        <v>98477</v>
      </c>
      <c r="R12" s="125">
        <v>112014</v>
      </c>
      <c r="S12" s="104">
        <v>110599</v>
      </c>
      <c r="T12" s="104">
        <v>126842</v>
      </c>
      <c r="U12" s="7">
        <v>115579</v>
      </c>
      <c r="V12" s="7">
        <v>133170</v>
      </c>
      <c r="W12" s="7">
        <v>125907</v>
      </c>
      <c r="X12" s="7">
        <v>141183</v>
      </c>
      <c r="Y12" s="7">
        <v>143046</v>
      </c>
      <c r="Z12" s="7">
        <v>146488</v>
      </c>
      <c r="AA12" s="7">
        <v>168088</v>
      </c>
      <c r="AB12" s="7">
        <v>153157</v>
      </c>
      <c r="AC12" s="7">
        <v>180758</v>
      </c>
      <c r="AD12" s="7">
        <v>145776</v>
      </c>
      <c r="AE12" s="7">
        <v>173307</v>
      </c>
      <c r="AF12" s="7">
        <v>177552</v>
      </c>
      <c r="AG12" s="7">
        <v>182082</v>
      </c>
      <c r="AH12" s="7">
        <v>204552</v>
      </c>
      <c r="AI12" s="7">
        <v>194619</v>
      </c>
      <c r="AJ12" s="120">
        <v>229578</v>
      </c>
      <c r="AK12" s="120">
        <v>191547</v>
      </c>
      <c r="AL12" s="120">
        <v>184282</v>
      </c>
      <c r="AM12" s="120">
        <v>224004</v>
      </c>
      <c r="AN12" s="120">
        <v>253396</v>
      </c>
      <c r="AO12" s="120">
        <v>223410</v>
      </c>
      <c r="AP12" s="120">
        <v>218724</v>
      </c>
      <c r="AQ12" s="120">
        <v>262037</v>
      </c>
      <c r="AR12" s="120">
        <v>220000</v>
      </c>
      <c r="AS12" s="120">
        <v>241302</v>
      </c>
      <c r="AT12" s="120">
        <v>261823</v>
      </c>
      <c r="AU12" s="120">
        <v>263080</v>
      </c>
      <c r="AV12" s="120">
        <v>261439</v>
      </c>
      <c r="AW12" s="120">
        <v>301511.3</v>
      </c>
      <c r="AX12" s="120">
        <v>281127.7</v>
      </c>
      <c r="AY12" s="120">
        <v>309853.5</v>
      </c>
      <c r="AZ12" s="120">
        <v>282008</v>
      </c>
      <c r="BA12" s="120">
        <v>370250.5</v>
      </c>
      <c r="BB12" s="120">
        <v>331750</v>
      </c>
      <c r="BC12" s="120">
        <v>340353</v>
      </c>
      <c r="BD12" s="120">
        <v>343992</v>
      </c>
      <c r="BE12" s="120">
        <v>316672</v>
      </c>
      <c r="BF12" s="120">
        <v>313741</v>
      </c>
      <c r="BG12" s="103">
        <v>328187</v>
      </c>
      <c r="BH12" s="103">
        <v>440988</v>
      </c>
      <c r="BI12" s="103">
        <v>468700</v>
      </c>
      <c r="BJ12" s="103">
        <v>456420</v>
      </c>
      <c r="BK12" s="7">
        <v>477988</v>
      </c>
      <c r="BL12" s="139">
        <v>466936</v>
      </c>
    </row>
    <row r="13" spans="1:64" x14ac:dyDescent="0.25">
      <c r="A13" s="116" t="s">
        <v>116</v>
      </c>
      <c r="B13" s="120">
        <v>54718</v>
      </c>
      <c r="C13" s="120">
        <v>63915</v>
      </c>
      <c r="D13" s="120">
        <v>67676</v>
      </c>
      <c r="E13" s="120">
        <v>72862</v>
      </c>
      <c r="F13" s="120">
        <v>78395</v>
      </c>
      <c r="G13" s="120">
        <v>90087</v>
      </c>
      <c r="H13" s="120">
        <v>92683</v>
      </c>
      <c r="I13" s="120">
        <v>99685</v>
      </c>
      <c r="J13" s="120">
        <v>93758</v>
      </c>
      <c r="K13" s="120">
        <v>127424</v>
      </c>
      <c r="L13" s="124">
        <v>131393</v>
      </c>
      <c r="M13" s="120">
        <v>142151</v>
      </c>
      <c r="N13" s="7">
        <v>141450</v>
      </c>
      <c r="O13" s="120">
        <v>162775</v>
      </c>
      <c r="P13" s="120">
        <v>176946</v>
      </c>
      <c r="Q13" s="125">
        <v>207307</v>
      </c>
      <c r="R13" s="125">
        <v>227645</v>
      </c>
      <c r="S13" s="104">
        <v>254390</v>
      </c>
      <c r="T13" s="104">
        <v>306268</v>
      </c>
      <c r="U13" s="7">
        <v>307563</v>
      </c>
      <c r="V13" s="7">
        <v>316604</v>
      </c>
      <c r="W13" s="7">
        <v>333892.5</v>
      </c>
      <c r="X13" s="7">
        <v>354667</v>
      </c>
      <c r="Y13" s="7">
        <v>331784</v>
      </c>
      <c r="Z13" s="7">
        <v>358790.5</v>
      </c>
      <c r="AA13" s="7">
        <v>371414</v>
      </c>
      <c r="AB13" s="7">
        <v>371743</v>
      </c>
      <c r="AC13" s="7">
        <v>396606</v>
      </c>
      <c r="AD13" s="7">
        <v>425301</v>
      </c>
      <c r="AE13" s="7">
        <v>420488</v>
      </c>
      <c r="AF13" s="7">
        <v>426010</v>
      </c>
      <c r="AG13" s="7">
        <v>461924</v>
      </c>
      <c r="AH13" s="7">
        <v>430458</v>
      </c>
      <c r="AI13" s="7">
        <v>437085</v>
      </c>
      <c r="AJ13" s="120">
        <v>381129</v>
      </c>
      <c r="AK13" s="120">
        <f>AK14+AK15</f>
        <v>424686.6</v>
      </c>
      <c r="AL13" s="120">
        <v>422558</v>
      </c>
      <c r="AM13" s="120">
        <v>530098</v>
      </c>
      <c r="AN13" s="120">
        <v>543169</v>
      </c>
      <c r="AO13" s="120">
        <v>563170</v>
      </c>
      <c r="AP13" s="120">
        <v>526381</v>
      </c>
      <c r="AQ13" s="120">
        <v>555811</v>
      </c>
      <c r="AR13" s="120">
        <v>552800</v>
      </c>
      <c r="AS13" s="120">
        <v>588119</v>
      </c>
      <c r="AT13" s="120">
        <v>634816</v>
      </c>
      <c r="AU13" s="120">
        <v>670404</v>
      </c>
      <c r="AV13" s="120">
        <v>681624</v>
      </c>
      <c r="AW13" s="120">
        <v>687378.2</v>
      </c>
      <c r="AX13" s="120">
        <v>639265.4</v>
      </c>
      <c r="AY13" s="120">
        <v>667369.1</v>
      </c>
      <c r="AZ13" s="120">
        <v>673980</v>
      </c>
      <c r="BA13" s="120">
        <v>629458.19999999995</v>
      </c>
      <c r="BB13" s="120">
        <v>742432</v>
      </c>
      <c r="BC13" s="120">
        <v>709667</v>
      </c>
      <c r="BD13" s="120">
        <v>657176</v>
      </c>
      <c r="BE13" s="120">
        <v>711942</v>
      </c>
      <c r="BF13" s="120">
        <v>624578</v>
      </c>
      <c r="BG13" s="103">
        <v>672965</v>
      </c>
      <c r="BH13" s="103">
        <v>650047</v>
      </c>
      <c r="BI13" s="103">
        <v>738834</v>
      </c>
      <c r="BJ13" s="103">
        <v>775719</v>
      </c>
      <c r="BK13" s="7">
        <v>809642</v>
      </c>
      <c r="BL13" s="139">
        <v>803733</v>
      </c>
    </row>
    <row r="14" spans="1:64" x14ac:dyDescent="0.25">
      <c r="A14" s="116" t="s">
        <v>117</v>
      </c>
      <c r="B14" s="120">
        <v>43524</v>
      </c>
      <c r="C14" s="120">
        <v>49335</v>
      </c>
      <c r="D14" s="120">
        <v>50666</v>
      </c>
      <c r="E14" s="120">
        <v>57506</v>
      </c>
      <c r="F14" s="120">
        <v>59576</v>
      </c>
      <c r="G14" s="120">
        <v>66928</v>
      </c>
      <c r="H14" s="120">
        <v>72556</v>
      </c>
      <c r="I14" s="120">
        <v>75889</v>
      </c>
      <c r="J14" s="120">
        <v>70048</v>
      </c>
      <c r="K14" s="120">
        <v>100561</v>
      </c>
      <c r="L14" s="124">
        <v>102866</v>
      </c>
      <c r="M14" s="120">
        <v>116561</v>
      </c>
      <c r="N14" s="7">
        <v>111089</v>
      </c>
      <c r="O14" s="120">
        <v>130089</v>
      </c>
      <c r="P14" s="120">
        <v>143670</v>
      </c>
      <c r="Q14" s="125">
        <v>173816</v>
      </c>
      <c r="R14" s="125">
        <v>190000</v>
      </c>
      <c r="S14" s="104">
        <v>216919</v>
      </c>
      <c r="T14" s="104">
        <v>265634</v>
      </c>
      <c r="U14" s="7">
        <v>268698</v>
      </c>
      <c r="V14" s="7">
        <v>274393</v>
      </c>
      <c r="W14" s="7">
        <v>286528.3</v>
      </c>
      <c r="X14" s="7">
        <v>315225</v>
      </c>
      <c r="Y14" s="7">
        <v>280999</v>
      </c>
      <c r="Z14" s="7">
        <v>310390</v>
      </c>
      <c r="AA14" s="7">
        <v>317062</v>
      </c>
      <c r="AB14" s="7">
        <v>311008</v>
      </c>
      <c r="AC14" s="7">
        <v>340074</v>
      </c>
      <c r="AD14" s="7">
        <v>360552</v>
      </c>
      <c r="AE14" s="7">
        <v>347568.5</v>
      </c>
      <c r="AF14" s="7">
        <v>348420</v>
      </c>
      <c r="AG14" s="7">
        <v>375796</v>
      </c>
      <c r="AH14" s="7">
        <v>353473</v>
      </c>
      <c r="AI14" s="7">
        <v>352701</v>
      </c>
      <c r="AJ14" s="120">
        <v>309364</v>
      </c>
      <c r="AK14" s="120">
        <v>339804.3</v>
      </c>
      <c r="AL14" s="120">
        <v>335800</v>
      </c>
      <c r="AM14" s="120">
        <v>443634</v>
      </c>
      <c r="AN14" s="120">
        <v>448792</v>
      </c>
      <c r="AO14" s="120">
        <v>467400</v>
      </c>
      <c r="AP14" s="120">
        <v>430163</v>
      </c>
      <c r="AQ14" s="120">
        <v>442800</v>
      </c>
      <c r="AR14" s="120">
        <v>452055</v>
      </c>
      <c r="AS14" s="120">
        <v>479161</v>
      </c>
      <c r="AT14" s="120">
        <v>524601</v>
      </c>
      <c r="AU14" s="120">
        <v>568993</v>
      </c>
      <c r="AV14" s="120">
        <v>562033</v>
      </c>
      <c r="AW14" s="120">
        <v>562235.5</v>
      </c>
      <c r="AX14" s="120">
        <v>541344.19999999995</v>
      </c>
      <c r="AY14" s="120">
        <v>549724</v>
      </c>
      <c r="AZ14" s="120">
        <v>551997</v>
      </c>
      <c r="BA14" s="120">
        <v>598644.4</v>
      </c>
      <c r="BB14" s="120">
        <v>584868</v>
      </c>
      <c r="BC14" s="120">
        <v>559556</v>
      </c>
      <c r="BD14" s="120">
        <v>538669</v>
      </c>
      <c r="BE14" s="120">
        <v>540082</v>
      </c>
      <c r="BF14" s="120">
        <v>492563</v>
      </c>
      <c r="BG14" s="103">
        <v>491223</v>
      </c>
      <c r="BH14" s="103">
        <v>480946</v>
      </c>
      <c r="BI14" s="103">
        <v>473858</v>
      </c>
      <c r="BJ14" s="103">
        <v>560613</v>
      </c>
      <c r="BK14" s="7">
        <v>584041</v>
      </c>
      <c r="BL14" s="139">
        <v>577301</v>
      </c>
    </row>
    <row r="15" spans="1:64" x14ac:dyDescent="0.25">
      <c r="A15" s="116" t="s">
        <v>118</v>
      </c>
      <c r="B15" s="120">
        <v>11194</v>
      </c>
      <c r="C15" s="120">
        <v>14580</v>
      </c>
      <c r="D15" s="120">
        <v>17010</v>
      </c>
      <c r="E15" s="120">
        <v>15355</v>
      </c>
      <c r="F15" s="120">
        <v>18819</v>
      </c>
      <c r="G15" s="120">
        <v>23158</v>
      </c>
      <c r="H15" s="120">
        <v>20127</v>
      </c>
      <c r="I15" s="120">
        <v>23796</v>
      </c>
      <c r="J15" s="120">
        <v>23711</v>
      </c>
      <c r="K15" s="120">
        <v>26863</v>
      </c>
      <c r="L15" s="124">
        <v>28527</v>
      </c>
      <c r="M15" s="120">
        <v>25590</v>
      </c>
      <c r="N15" s="7">
        <v>30361</v>
      </c>
      <c r="O15" s="120">
        <v>32669</v>
      </c>
      <c r="P15" s="120">
        <v>33275</v>
      </c>
      <c r="Q15" s="125">
        <v>33491</v>
      </c>
      <c r="R15" s="125">
        <v>37645</v>
      </c>
      <c r="S15" s="104">
        <v>37470</v>
      </c>
      <c r="T15" s="104">
        <v>40634</v>
      </c>
      <c r="U15" s="7">
        <v>38865</v>
      </c>
      <c r="V15" s="7">
        <v>42211</v>
      </c>
      <c r="W15" s="7">
        <v>47364.2</v>
      </c>
      <c r="X15" s="7">
        <v>39442</v>
      </c>
      <c r="Y15" s="7">
        <v>50785</v>
      </c>
      <c r="Z15" s="7">
        <v>48400.5</v>
      </c>
      <c r="AA15" s="7">
        <v>54352</v>
      </c>
      <c r="AB15" s="7">
        <v>60735</v>
      </c>
      <c r="AC15" s="7">
        <v>56532</v>
      </c>
      <c r="AD15" s="7">
        <v>64749</v>
      </c>
      <c r="AE15" s="7">
        <v>72919.5</v>
      </c>
      <c r="AF15" s="7">
        <v>77590</v>
      </c>
      <c r="AG15" s="7">
        <v>86128</v>
      </c>
      <c r="AH15" s="7">
        <v>76985</v>
      </c>
      <c r="AI15" s="7">
        <v>84384</v>
      </c>
      <c r="AJ15" s="120">
        <v>71765</v>
      </c>
      <c r="AK15" s="120">
        <v>84882.3</v>
      </c>
      <c r="AL15" s="120">
        <v>86758</v>
      </c>
      <c r="AM15" s="120">
        <v>86466</v>
      </c>
      <c r="AN15" s="120">
        <v>94377</v>
      </c>
      <c r="AO15" s="120">
        <v>95770</v>
      </c>
      <c r="AP15" s="120">
        <v>96218</v>
      </c>
      <c r="AQ15" s="120">
        <v>113010</v>
      </c>
      <c r="AR15" s="120">
        <v>100745</v>
      </c>
      <c r="AS15" s="120">
        <v>108960</v>
      </c>
      <c r="AT15" s="120">
        <v>110215</v>
      </c>
      <c r="AU15" s="120">
        <v>101411</v>
      </c>
      <c r="AV15" s="120">
        <v>119591</v>
      </c>
      <c r="AW15" s="120">
        <v>125142.7</v>
      </c>
      <c r="AX15" s="120">
        <v>97921.2</v>
      </c>
      <c r="AY15" s="120">
        <v>117645.1</v>
      </c>
      <c r="AZ15" s="120">
        <v>121983</v>
      </c>
      <c r="BA15" s="120">
        <v>30813.8</v>
      </c>
      <c r="BB15" s="120">
        <v>157564</v>
      </c>
      <c r="BC15" s="120">
        <v>150111</v>
      </c>
      <c r="BD15" s="120">
        <v>118507</v>
      </c>
      <c r="BE15" s="120">
        <v>171860</v>
      </c>
      <c r="BF15" s="120">
        <v>132015</v>
      </c>
      <c r="BG15" s="103">
        <v>181742</v>
      </c>
      <c r="BH15" s="103">
        <v>169101</v>
      </c>
      <c r="BI15" s="103">
        <v>264976</v>
      </c>
      <c r="BJ15" s="103">
        <v>215106</v>
      </c>
      <c r="BK15" s="7">
        <v>225601</v>
      </c>
      <c r="BL15" s="139">
        <v>226432</v>
      </c>
    </row>
    <row r="16" spans="1:64" x14ac:dyDescent="0.25">
      <c r="A16" s="116" t="s">
        <v>119</v>
      </c>
      <c r="B16" s="120">
        <v>18866</v>
      </c>
      <c r="C16" s="120">
        <v>29897</v>
      </c>
      <c r="D16" s="120">
        <v>29745</v>
      </c>
      <c r="E16" s="120">
        <v>42033</v>
      </c>
      <c r="F16" s="120">
        <v>41420</v>
      </c>
      <c r="G16" s="120">
        <v>11520</v>
      </c>
      <c r="H16" s="120">
        <v>49039</v>
      </c>
      <c r="I16" s="120">
        <v>51535</v>
      </c>
      <c r="J16" s="120">
        <v>47317</v>
      </c>
      <c r="K16" s="120">
        <v>72415</v>
      </c>
      <c r="L16" s="124">
        <v>71256</v>
      </c>
      <c r="M16" s="120">
        <v>79883</v>
      </c>
      <c r="N16" s="7">
        <v>76026</v>
      </c>
      <c r="O16" s="120">
        <v>81080</v>
      </c>
      <c r="P16" s="120">
        <v>71193</v>
      </c>
      <c r="Q16" s="125">
        <v>70655</v>
      </c>
      <c r="R16" s="125">
        <v>70475</v>
      </c>
      <c r="S16" s="104">
        <v>114184</v>
      </c>
      <c r="T16" s="104">
        <v>124342</v>
      </c>
      <c r="U16" s="7">
        <v>69425</v>
      </c>
      <c r="V16" s="7">
        <v>121055</v>
      </c>
      <c r="W16" s="7">
        <v>117914</v>
      </c>
      <c r="X16" s="7">
        <v>174704</v>
      </c>
      <c r="Y16" s="7">
        <v>164036</v>
      </c>
      <c r="Z16" s="7">
        <v>158608</v>
      </c>
      <c r="AA16" s="7">
        <v>170544</v>
      </c>
      <c r="AB16" s="7">
        <v>155744.6</v>
      </c>
      <c r="AC16" s="7">
        <v>154065</v>
      </c>
      <c r="AD16" s="7">
        <v>152269</v>
      </c>
      <c r="AE16" s="7">
        <v>145811</v>
      </c>
      <c r="AF16" s="7">
        <v>155639</v>
      </c>
      <c r="AG16" s="7">
        <v>244834</v>
      </c>
      <c r="AH16" s="7">
        <v>171117</v>
      </c>
      <c r="AI16" s="7">
        <v>158920</v>
      </c>
      <c r="AJ16" s="120">
        <v>164086</v>
      </c>
      <c r="AK16" s="120">
        <f>AK17+AK18</f>
        <v>189518.8</v>
      </c>
      <c r="AL16" s="120">
        <v>141271</v>
      </c>
      <c r="AM16" s="120">
        <v>215399</v>
      </c>
      <c r="AN16" s="120">
        <v>264644</v>
      </c>
      <c r="AO16" s="120">
        <v>254512</v>
      </c>
      <c r="AP16" s="120">
        <v>281152</v>
      </c>
      <c r="AQ16" s="120">
        <v>296780</v>
      </c>
      <c r="AR16" s="120">
        <v>282677</v>
      </c>
      <c r="AS16" s="120">
        <v>312469</v>
      </c>
      <c r="AT16" s="120">
        <v>303537</v>
      </c>
      <c r="AU16" s="120">
        <v>311442</v>
      </c>
      <c r="AV16" s="120">
        <v>311719.80000000005</v>
      </c>
      <c r="AW16" s="120">
        <v>371205.9</v>
      </c>
      <c r="AX16" s="120">
        <v>393195.4</v>
      </c>
      <c r="AY16" s="120">
        <v>406036.8</v>
      </c>
      <c r="AZ16" s="120">
        <v>353960</v>
      </c>
      <c r="BA16" s="120">
        <v>387815.6</v>
      </c>
      <c r="BB16" s="120">
        <v>357535</v>
      </c>
      <c r="BC16" s="120">
        <v>394182</v>
      </c>
      <c r="BD16" s="120">
        <v>348822</v>
      </c>
      <c r="BE16" s="120">
        <v>306321</v>
      </c>
      <c r="BF16" s="120">
        <v>291863</v>
      </c>
      <c r="BG16" s="103">
        <v>308569</v>
      </c>
      <c r="BH16" s="103">
        <v>378576</v>
      </c>
      <c r="BI16" s="103">
        <v>267158</v>
      </c>
      <c r="BJ16" s="103">
        <v>393598</v>
      </c>
      <c r="BK16" s="7">
        <v>357672</v>
      </c>
      <c r="BL16" s="139">
        <v>339820</v>
      </c>
    </row>
    <row r="17" spans="1:64" x14ac:dyDescent="0.25">
      <c r="A17" s="116" t="s">
        <v>120</v>
      </c>
      <c r="B17" s="120">
        <v>6008</v>
      </c>
      <c r="C17" s="120">
        <v>6656</v>
      </c>
      <c r="D17" s="120">
        <v>8489</v>
      </c>
      <c r="E17" s="120">
        <v>10073</v>
      </c>
      <c r="F17" s="120">
        <v>8198</v>
      </c>
      <c r="G17" s="120">
        <v>9199</v>
      </c>
      <c r="H17" s="120">
        <v>16698</v>
      </c>
      <c r="I17" s="120">
        <v>11821</v>
      </c>
      <c r="J17" s="120">
        <v>9737</v>
      </c>
      <c r="K17" s="120">
        <v>17456</v>
      </c>
      <c r="L17" s="124">
        <v>18473</v>
      </c>
      <c r="M17" s="120">
        <v>23970</v>
      </c>
      <c r="N17" s="7">
        <v>28062</v>
      </c>
      <c r="O17" s="120">
        <v>16480</v>
      </c>
      <c r="P17" s="120">
        <v>7163</v>
      </c>
      <c r="Q17" s="125">
        <v>8710</v>
      </c>
      <c r="R17" s="125">
        <v>676</v>
      </c>
      <c r="S17" s="104">
        <v>12598</v>
      </c>
      <c r="T17" s="104">
        <v>0</v>
      </c>
      <c r="U17" s="7">
        <v>21447</v>
      </c>
      <c r="V17" s="7">
        <v>9868</v>
      </c>
      <c r="W17" s="7">
        <v>30033</v>
      </c>
      <c r="X17" s="7">
        <v>29974</v>
      </c>
      <c r="Y17" s="7">
        <v>28377</v>
      </c>
      <c r="Z17" s="7">
        <v>23815.5</v>
      </c>
      <c r="AA17" s="7">
        <v>40350</v>
      </c>
      <c r="AB17" s="7">
        <v>7182.3</v>
      </c>
      <c r="AC17" s="7">
        <v>54244</v>
      </c>
      <c r="AD17" s="7">
        <v>59340</v>
      </c>
      <c r="AE17" s="7">
        <v>47901.5</v>
      </c>
      <c r="AF17" s="7">
        <v>27632</v>
      </c>
      <c r="AG17" s="7">
        <v>32303</v>
      </c>
      <c r="AH17" s="7">
        <v>35000</v>
      </c>
      <c r="AI17" s="7">
        <v>21905</v>
      </c>
      <c r="AJ17" s="120">
        <v>20000</v>
      </c>
      <c r="AK17" s="120">
        <v>49458.400000000001</v>
      </c>
      <c r="AL17" s="120"/>
      <c r="AM17" s="120">
        <v>29665</v>
      </c>
      <c r="AN17" s="120">
        <v>42836</v>
      </c>
      <c r="AO17" s="120">
        <v>22070</v>
      </c>
      <c r="AP17" s="120">
        <v>56823</v>
      </c>
      <c r="AQ17" s="120">
        <v>72793</v>
      </c>
      <c r="AR17" s="120">
        <v>35783</v>
      </c>
      <c r="AS17" s="120">
        <v>43221</v>
      </c>
      <c r="AT17" s="120">
        <v>34009</v>
      </c>
      <c r="AU17" s="120">
        <v>12108</v>
      </c>
      <c r="AV17" s="120">
        <v>18600.400000000001</v>
      </c>
      <c r="AW17" s="120">
        <v>28794.1</v>
      </c>
      <c r="AX17" s="120">
        <v>45307.3</v>
      </c>
      <c r="AY17" s="120">
        <v>55447.4</v>
      </c>
      <c r="AZ17" s="120">
        <v>26381</v>
      </c>
      <c r="BA17" s="120">
        <v>32234.799999999999</v>
      </c>
      <c r="BB17" s="120">
        <v>71930</v>
      </c>
      <c r="BC17" s="120">
        <v>77455</v>
      </c>
      <c r="BD17" s="120">
        <v>83936</v>
      </c>
      <c r="BE17" s="120">
        <v>58993</v>
      </c>
      <c r="BF17" s="120">
        <v>61709</v>
      </c>
      <c r="BG17" s="103">
        <v>61672</v>
      </c>
      <c r="BH17" s="103">
        <v>77694</v>
      </c>
      <c r="BI17" s="103">
        <v>73049</v>
      </c>
      <c r="BJ17" s="103">
        <v>82891</v>
      </c>
      <c r="BK17" s="7">
        <v>83354</v>
      </c>
      <c r="BL17" s="139">
        <v>84447</v>
      </c>
    </row>
    <row r="18" spans="1:64" x14ac:dyDescent="0.25">
      <c r="A18" s="116" t="s">
        <v>121</v>
      </c>
      <c r="B18" s="120">
        <v>12858</v>
      </c>
      <c r="C18" s="120">
        <v>23241</v>
      </c>
      <c r="D18" s="120">
        <v>21256</v>
      </c>
      <c r="E18" s="120">
        <v>31960</v>
      </c>
      <c r="F18" s="120">
        <v>33222</v>
      </c>
      <c r="G18" s="120">
        <v>2321</v>
      </c>
      <c r="H18" s="120">
        <v>32341</v>
      </c>
      <c r="I18" s="120">
        <v>39714</v>
      </c>
      <c r="J18" s="120">
        <v>37580</v>
      </c>
      <c r="K18" s="120">
        <v>54958</v>
      </c>
      <c r="L18" s="124">
        <v>52783</v>
      </c>
      <c r="M18" s="120">
        <v>55914</v>
      </c>
      <c r="N18" s="7">
        <v>47964</v>
      </c>
      <c r="O18" s="120">
        <v>64600</v>
      </c>
      <c r="P18" s="120">
        <v>64031</v>
      </c>
      <c r="Q18" s="125">
        <v>61945</v>
      </c>
      <c r="R18" s="125">
        <v>69799</v>
      </c>
      <c r="S18" s="104">
        <v>101586</v>
      </c>
      <c r="T18" s="104">
        <v>124342</v>
      </c>
      <c r="U18" s="7">
        <v>47978</v>
      </c>
      <c r="V18" s="7">
        <v>111187</v>
      </c>
      <c r="W18" s="7">
        <v>87881</v>
      </c>
      <c r="X18" s="7">
        <v>144730</v>
      </c>
      <c r="Y18" s="7">
        <v>135659</v>
      </c>
      <c r="Z18" s="7">
        <v>134792.5</v>
      </c>
      <c r="AA18" s="7">
        <v>130194</v>
      </c>
      <c r="AB18" s="7">
        <v>148562.29999999999</v>
      </c>
      <c r="AC18" s="7">
        <v>99821</v>
      </c>
      <c r="AD18" s="7">
        <v>92929</v>
      </c>
      <c r="AE18" s="7">
        <v>97909.5</v>
      </c>
      <c r="AF18" s="7">
        <v>128007</v>
      </c>
      <c r="AG18" s="7">
        <v>212531</v>
      </c>
      <c r="AH18" s="7">
        <v>136117</v>
      </c>
      <c r="AI18" s="7">
        <v>137015</v>
      </c>
      <c r="AJ18" s="120">
        <v>144086</v>
      </c>
      <c r="AK18" s="120">
        <v>140060.4</v>
      </c>
      <c r="AL18" s="120">
        <v>141271</v>
      </c>
      <c r="AM18" s="120">
        <v>185734</v>
      </c>
      <c r="AN18" s="120">
        <v>221809</v>
      </c>
      <c r="AO18" s="120">
        <v>232443</v>
      </c>
      <c r="AP18" s="120">
        <v>224329</v>
      </c>
      <c r="AQ18" s="120">
        <v>223988</v>
      </c>
      <c r="AR18" s="120">
        <v>246894</v>
      </c>
      <c r="AS18" s="120">
        <v>269248</v>
      </c>
      <c r="AT18" s="120">
        <v>269528</v>
      </c>
      <c r="AU18" s="120">
        <v>299335</v>
      </c>
      <c r="AV18" s="120">
        <v>293119.40000000002</v>
      </c>
      <c r="AW18" s="120">
        <v>342411.8</v>
      </c>
      <c r="AX18" s="120">
        <v>347888.1</v>
      </c>
      <c r="AY18" s="120">
        <v>350589.4</v>
      </c>
      <c r="AZ18" s="120">
        <v>327579</v>
      </c>
      <c r="BA18" s="120">
        <v>355580.8</v>
      </c>
      <c r="BB18" s="120">
        <v>285605</v>
      </c>
      <c r="BC18" s="120">
        <v>316727</v>
      </c>
      <c r="BD18" s="120">
        <v>264886</v>
      </c>
      <c r="BE18" s="120">
        <v>247328</v>
      </c>
      <c r="BF18" s="120">
        <v>230154</v>
      </c>
      <c r="BG18" s="103">
        <v>246897</v>
      </c>
      <c r="BH18" s="103">
        <v>300882</v>
      </c>
      <c r="BI18" s="103">
        <v>194109</v>
      </c>
      <c r="BJ18" s="103">
        <v>310707</v>
      </c>
      <c r="BK18" s="7">
        <v>274318</v>
      </c>
      <c r="BL18" s="139">
        <v>255373</v>
      </c>
    </row>
    <row r="19" spans="1:64" x14ac:dyDescent="0.25">
      <c r="A19" s="116" t="s">
        <v>122</v>
      </c>
      <c r="B19" s="120">
        <v>48254</v>
      </c>
      <c r="C19" s="120">
        <v>56925</v>
      </c>
      <c r="D19" s="120">
        <v>60031</v>
      </c>
      <c r="E19" s="120">
        <v>65308</v>
      </c>
      <c r="F19" s="120">
        <v>62801</v>
      </c>
      <c r="G19" s="120">
        <v>60965</v>
      </c>
      <c r="H19" s="120">
        <v>79590</v>
      </c>
      <c r="I19" s="120">
        <v>79043</v>
      </c>
      <c r="J19" s="120">
        <v>89980</v>
      </c>
      <c r="K19" s="120">
        <v>93810</v>
      </c>
      <c r="L19" s="124">
        <v>116890</v>
      </c>
      <c r="M19" s="120">
        <v>132803</v>
      </c>
      <c r="N19" s="7">
        <v>155750</v>
      </c>
      <c r="O19" s="120">
        <v>172537</v>
      </c>
      <c r="P19" s="120">
        <v>191683</v>
      </c>
      <c r="Q19" s="125">
        <v>206365</v>
      </c>
      <c r="R19" s="125">
        <v>213295</v>
      </c>
      <c r="S19" s="104">
        <v>207937</v>
      </c>
      <c r="T19" s="104">
        <v>163684</v>
      </c>
      <c r="U19" s="7">
        <v>181358</v>
      </c>
      <c r="V19" s="7">
        <v>184835</v>
      </c>
      <c r="W19" s="7">
        <v>242274</v>
      </c>
      <c r="X19" s="7">
        <v>294437</v>
      </c>
      <c r="Y19" s="7">
        <v>392417</v>
      </c>
      <c r="Z19" s="7">
        <v>311800</v>
      </c>
      <c r="AA19" s="7">
        <v>414762</v>
      </c>
      <c r="AB19" s="7">
        <v>376076</v>
      </c>
      <c r="AC19" s="7">
        <v>476009</v>
      </c>
      <c r="AD19" s="7">
        <v>535241</v>
      </c>
      <c r="AE19" s="7">
        <v>672910</v>
      </c>
      <c r="AF19" s="7">
        <v>554719</v>
      </c>
      <c r="AG19" s="7">
        <v>629465</v>
      </c>
      <c r="AH19" s="7">
        <v>511888</v>
      </c>
      <c r="AI19" s="7">
        <v>494807</v>
      </c>
      <c r="AJ19" s="120">
        <v>604758</v>
      </c>
      <c r="AK19" s="120">
        <f>AK20+AK21</f>
        <v>528043</v>
      </c>
      <c r="AL19" s="120">
        <v>679675</v>
      </c>
      <c r="AM19" s="120">
        <v>857873</v>
      </c>
      <c r="AN19" s="120">
        <v>929027</v>
      </c>
      <c r="AO19" s="120">
        <v>747508</v>
      </c>
      <c r="AP19" s="120">
        <v>602372</v>
      </c>
      <c r="AQ19" s="120">
        <v>536207</v>
      </c>
      <c r="AR19" s="120">
        <v>668381</v>
      </c>
      <c r="AS19" s="120">
        <v>610187</v>
      </c>
      <c r="AT19" s="120">
        <v>660140</v>
      </c>
      <c r="AU19" s="120">
        <v>662229</v>
      </c>
      <c r="AV19" s="120">
        <v>635532</v>
      </c>
      <c r="AW19" s="120">
        <v>596451.6</v>
      </c>
      <c r="AX19" s="120">
        <v>633480.80000000005</v>
      </c>
      <c r="AY19" s="120">
        <v>659920</v>
      </c>
      <c r="AZ19" s="120">
        <v>655795</v>
      </c>
      <c r="BA19" s="120">
        <v>596998</v>
      </c>
      <c r="BB19" s="120">
        <v>686959</v>
      </c>
      <c r="BC19" s="120">
        <v>617005</v>
      </c>
      <c r="BD19" s="120">
        <v>697507</v>
      </c>
      <c r="BE19" s="120">
        <v>649330</v>
      </c>
      <c r="BF19" s="120">
        <v>588707</v>
      </c>
      <c r="BG19" s="103">
        <v>667045</v>
      </c>
      <c r="BH19" s="103">
        <v>650114</v>
      </c>
      <c r="BI19" s="103">
        <v>744020</v>
      </c>
      <c r="BJ19" s="103">
        <v>837991</v>
      </c>
      <c r="BK19" s="7">
        <v>730645</v>
      </c>
      <c r="BL19" s="139">
        <v>632509</v>
      </c>
    </row>
    <row r="20" spans="1:64" x14ac:dyDescent="0.25">
      <c r="A20" s="116" t="s">
        <v>123</v>
      </c>
      <c r="B20" s="120">
        <v>40930</v>
      </c>
      <c r="C20" s="120">
        <v>47817</v>
      </c>
      <c r="D20" s="120">
        <v>55775</v>
      </c>
      <c r="E20" s="120">
        <v>60764</v>
      </c>
      <c r="F20" s="120">
        <v>59455</v>
      </c>
      <c r="G20" s="120">
        <v>56225</v>
      </c>
      <c r="H20" s="120">
        <v>66438</v>
      </c>
      <c r="I20" s="120">
        <v>71384</v>
      </c>
      <c r="J20" s="120">
        <v>83218</v>
      </c>
      <c r="K20" s="120">
        <v>86825</v>
      </c>
      <c r="L20" s="124">
        <v>108267</v>
      </c>
      <c r="M20" s="120">
        <v>116606</v>
      </c>
      <c r="N20" s="7">
        <v>149006</v>
      </c>
      <c r="O20" s="120">
        <v>159526</v>
      </c>
      <c r="P20" s="120">
        <v>177348</v>
      </c>
      <c r="Q20" s="125">
        <v>189408</v>
      </c>
      <c r="R20" s="125">
        <v>196320</v>
      </c>
      <c r="S20" s="104">
        <v>186469</v>
      </c>
      <c r="T20" s="104">
        <v>149335</v>
      </c>
      <c r="U20" s="7">
        <v>156895</v>
      </c>
      <c r="V20" s="7">
        <v>160835</v>
      </c>
      <c r="W20" s="7">
        <v>219288</v>
      </c>
      <c r="X20" s="7">
        <v>262369</v>
      </c>
      <c r="Y20" s="7">
        <v>359855</v>
      </c>
      <c r="Z20" s="7">
        <v>279353</v>
      </c>
      <c r="AA20" s="7">
        <v>368134</v>
      </c>
      <c r="AB20" s="7">
        <v>332426</v>
      </c>
      <c r="AC20" s="7">
        <v>382040</v>
      </c>
      <c r="AD20" s="7">
        <v>480640</v>
      </c>
      <c r="AE20" s="7">
        <v>626252</v>
      </c>
      <c r="AF20" s="7">
        <v>508758</v>
      </c>
      <c r="AG20" s="7">
        <v>557572</v>
      </c>
      <c r="AH20" s="7">
        <v>471087</v>
      </c>
      <c r="AI20" s="7">
        <v>453557.5</v>
      </c>
      <c r="AJ20" s="120">
        <v>561552</v>
      </c>
      <c r="AK20" s="120">
        <v>483454</v>
      </c>
      <c r="AL20" s="120">
        <v>634602</v>
      </c>
      <c r="AM20" s="120">
        <v>818573</v>
      </c>
      <c r="AN20" s="120">
        <v>881817</v>
      </c>
      <c r="AO20" s="120">
        <v>695303</v>
      </c>
      <c r="AP20" s="120">
        <v>550427</v>
      </c>
      <c r="AQ20" s="120">
        <v>484603</v>
      </c>
      <c r="AR20" s="120">
        <v>624148</v>
      </c>
      <c r="AS20" s="120">
        <v>565778</v>
      </c>
      <c r="AT20" s="120">
        <v>598539</v>
      </c>
      <c r="AU20" s="120">
        <v>594438</v>
      </c>
      <c r="AV20" s="120">
        <v>575395</v>
      </c>
      <c r="AW20" s="120">
        <v>529103.30000000005</v>
      </c>
      <c r="AX20" s="120">
        <v>562045.80000000005</v>
      </c>
      <c r="AY20" s="120">
        <v>554333</v>
      </c>
      <c r="AZ20" s="120">
        <v>550554</v>
      </c>
      <c r="BA20" s="120">
        <v>518221</v>
      </c>
      <c r="BB20" s="120">
        <v>627699</v>
      </c>
      <c r="BC20" s="120">
        <v>558554</v>
      </c>
      <c r="BD20" s="120">
        <v>634291</v>
      </c>
      <c r="BE20" s="120">
        <v>582578</v>
      </c>
      <c r="BF20" s="120">
        <v>523561</v>
      </c>
      <c r="BG20" s="103">
        <v>596133</v>
      </c>
      <c r="BH20" s="103">
        <v>532545</v>
      </c>
      <c r="BI20" s="103">
        <v>627974</v>
      </c>
      <c r="BJ20" s="103">
        <v>731047</v>
      </c>
      <c r="BK20" s="7">
        <v>629373</v>
      </c>
      <c r="BL20" s="139">
        <v>530477</v>
      </c>
    </row>
    <row r="21" spans="1:64" x14ac:dyDescent="0.25">
      <c r="A21" s="116" t="s">
        <v>124</v>
      </c>
      <c r="B21" s="120">
        <v>7324</v>
      </c>
      <c r="C21" s="120">
        <v>9108</v>
      </c>
      <c r="D21" s="120">
        <v>4256</v>
      </c>
      <c r="E21" s="120">
        <v>4543</v>
      </c>
      <c r="F21" s="120">
        <v>3346</v>
      </c>
      <c r="G21" s="120">
        <v>4740</v>
      </c>
      <c r="H21" s="120">
        <v>13153</v>
      </c>
      <c r="I21" s="120">
        <v>7659</v>
      </c>
      <c r="J21" s="120">
        <v>6762</v>
      </c>
      <c r="K21" s="120">
        <v>6985</v>
      </c>
      <c r="L21" s="124">
        <v>8623</v>
      </c>
      <c r="M21" s="120">
        <v>16197</v>
      </c>
      <c r="N21" s="7">
        <v>6744</v>
      </c>
      <c r="O21" s="120">
        <v>13011</v>
      </c>
      <c r="P21" s="120">
        <v>14336</v>
      </c>
      <c r="Q21" s="125">
        <v>16957</v>
      </c>
      <c r="R21" s="125">
        <v>16975</v>
      </c>
      <c r="S21" s="104">
        <v>21468</v>
      </c>
      <c r="T21" s="104">
        <v>14349</v>
      </c>
      <c r="U21" s="7">
        <v>24463</v>
      </c>
      <c r="V21" s="7">
        <v>24000</v>
      </c>
      <c r="W21" s="7">
        <v>22986</v>
      </c>
      <c r="X21" s="7">
        <v>32068</v>
      </c>
      <c r="Y21" s="7">
        <v>32562</v>
      </c>
      <c r="Z21" s="7">
        <v>32447</v>
      </c>
      <c r="AA21" s="7">
        <v>46629</v>
      </c>
      <c r="AB21" s="7">
        <v>43650</v>
      </c>
      <c r="AC21" s="7">
        <v>93969</v>
      </c>
      <c r="AD21" s="7">
        <v>54601</v>
      </c>
      <c r="AE21" s="7">
        <v>46658</v>
      </c>
      <c r="AF21" s="7">
        <v>45961</v>
      </c>
      <c r="AG21" s="7">
        <v>71893</v>
      </c>
      <c r="AH21" s="7">
        <v>40801</v>
      </c>
      <c r="AI21" s="7">
        <v>41249.5</v>
      </c>
      <c r="AJ21" s="120">
        <v>43206</v>
      </c>
      <c r="AK21" s="120">
        <v>44589</v>
      </c>
      <c r="AL21" s="120">
        <v>45073</v>
      </c>
      <c r="AM21" s="120">
        <v>39300</v>
      </c>
      <c r="AN21" s="120">
        <v>47210</v>
      </c>
      <c r="AO21" s="120">
        <v>52205</v>
      </c>
      <c r="AP21" s="120">
        <v>51945</v>
      </c>
      <c r="AQ21" s="120">
        <v>51604</v>
      </c>
      <c r="AR21" s="120">
        <v>44233</v>
      </c>
      <c r="AS21" s="120">
        <v>44409</v>
      </c>
      <c r="AT21" s="120">
        <v>61601</v>
      </c>
      <c r="AU21" s="120">
        <v>67792</v>
      </c>
      <c r="AV21" s="120">
        <v>60137</v>
      </c>
      <c r="AW21" s="120">
        <v>67348.3</v>
      </c>
      <c r="AX21" s="120">
        <v>71435</v>
      </c>
      <c r="AY21" s="120">
        <v>105587</v>
      </c>
      <c r="AZ21" s="120">
        <v>105241</v>
      </c>
      <c r="BA21" s="120">
        <v>78777</v>
      </c>
      <c r="BB21" s="120">
        <v>59260</v>
      </c>
      <c r="BC21" s="120">
        <v>58451</v>
      </c>
      <c r="BD21" s="120">
        <v>63216</v>
      </c>
      <c r="BE21" s="120">
        <v>66752</v>
      </c>
      <c r="BF21" s="120">
        <v>65146</v>
      </c>
      <c r="BG21" s="103">
        <v>70912</v>
      </c>
      <c r="BH21" s="103">
        <v>117569</v>
      </c>
      <c r="BI21" s="103">
        <v>116046</v>
      </c>
      <c r="BJ21" s="103">
        <v>106944</v>
      </c>
      <c r="BK21" s="7">
        <v>101272</v>
      </c>
      <c r="BL21" s="139">
        <v>102032</v>
      </c>
    </row>
    <row r="22" spans="1:64" x14ac:dyDescent="0.25">
      <c r="A22" s="116" t="s">
        <v>125</v>
      </c>
      <c r="B22" s="120">
        <v>60359</v>
      </c>
      <c r="C22" s="120">
        <v>67374</v>
      </c>
      <c r="D22" s="120">
        <v>69864</v>
      </c>
      <c r="E22" s="120">
        <v>77653</v>
      </c>
      <c r="F22" s="120">
        <v>91600</v>
      </c>
      <c r="G22" s="120">
        <v>89886</v>
      </c>
      <c r="H22" s="120">
        <v>118882</v>
      </c>
      <c r="I22" s="120">
        <v>103600</v>
      </c>
      <c r="J22" s="120">
        <v>99283</v>
      </c>
      <c r="K22" s="120">
        <v>135619</v>
      </c>
      <c r="L22" s="124">
        <v>145500</v>
      </c>
      <c r="M22" s="120">
        <v>167427</v>
      </c>
      <c r="N22" s="7">
        <v>179478</v>
      </c>
      <c r="O22" s="120">
        <v>205730</v>
      </c>
      <c r="P22" s="120">
        <v>246608</v>
      </c>
      <c r="Q22" s="125">
        <v>255110</v>
      </c>
      <c r="R22" s="125">
        <v>249176</v>
      </c>
      <c r="S22" s="104">
        <v>325357</v>
      </c>
      <c r="T22" s="104">
        <v>358239</v>
      </c>
      <c r="U22" s="7">
        <v>378448</v>
      </c>
      <c r="V22" s="7">
        <v>423596</v>
      </c>
      <c r="W22" s="7">
        <v>442860.7</v>
      </c>
      <c r="X22" s="7">
        <v>433589</v>
      </c>
      <c r="Y22" s="7">
        <v>386867</v>
      </c>
      <c r="Z22" s="7">
        <v>535949</v>
      </c>
      <c r="AA22" s="7">
        <v>412510</v>
      </c>
      <c r="AB22" s="7">
        <v>405461</v>
      </c>
      <c r="AC22" s="7">
        <v>459299</v>
      </c>
      <c r="AD22" s="7">
        <v>374724</v>
      </c>
      <c r="AE22" s="7">
        <v>433686</v>
      </c>
      <c r="AF22" s="7">
        <v>548977</v>
      </c>
      <c r="AG22" s="7">
        <v>470938</v>
      </c>
      <c r="AH22" s="7">
        <v>398239</v>
      </c>
      <c r="AI22" s="7">
        <v>366224</v>
      </c>
      <c r="AJ22" s="120">
        <v>280154</v>
      </c>
      <c r="AK22" s="120">
        <f>AK23+AK24</f>
        <v>316669.40000000002</v>
      </c>
      <c r="AL22" s="120">
        <v>274101</v>
      </c>
      <c r="AM22" s="120">
        <v>455732</v>
      </c>
      <c r="AN22" s="120">
        <v>412996</v>
      </c>
      <c r="AO22" s="120">
        <v>422900</v>
      </c>
      <c r="AP22" s="120">
        <v>512508</v>
      </c>
      <c r="AQ22" s="120">
        <v>568385</v>
      </c>
      <c r="AR22" s="120">
        <v>463005</v>
      </c>
      <c r="AS22" s="120">
        <v>411212</v>
      </c>
      <c r="AT22" s="120">
        <v>393760</v>
      </c>
      <c r="AU22" s="120">
        <v>314064</v>
      </c>
      <c r="AV22" s="120">
        <v>260257</v>
      </c>
      <c r="AW22" s="120">
        <v>256292.7</v>
      </c>
      <c r="AX22" s="120">
        <v>274822.3</v>
      </c>
      <c r="AY22" s="120">
        <v>257963</v>
      </c>
      <c r="AZ22" s="120">
        <v>267930</v>
      </c>
      <c r="BA22" s="120">
        <v>391212</v>
      </c>
      <c r="BB22" s="120">
        <v>575851</v>
      </c>
      <c r="BC22" s="120">
        <v>627635</v>
      </c>
      <c r="BD22" s="120">
        <v>640194</v>
      </c>
      <c r="BE22" s="120">
        <v>653174</v>
      </c>
      <c r="BF22" s="120">
        <v>576742</v>
      </c>
      <c r="BG22" s="103">
        <v>764999</v>
      </c>
      <c r="BH22" s="103">
        <v>579130</v>
      </c>
      <c r="BI22" s="103">
        <v>500305</v>
      </c>
      <c r="BJ22" s="103">
        <v>519797</v>
      </c>
      <c r="BK22" s="7">
        <v>573149</v>
      </c>
      <c r="BL22" s="139">
        <v>548803</v>
      </c>
    </row>
    <row r="23" spans="1:64" x14ac:dyDescent="0.25">
      <c r="A23" s="116" t="s">
        <v>126</v>
      </c>
      <c r="B23" s="120">
        <v>50020</v>
      </c>
      <c r="C23" s="120">
        <v>56449</v>
      </c>
      <c r="D23" s="120">
        <v>59795</v>
      </c>
      <c r="E23" s="120">
        <v>68272</v>
      </c>
      <c r="F23" s="120">
        <v>82885</v>
      </c>
      <c r="G23" s="120">
        <v>76841</v>
      </c>
      <c r="H23" s="120">
        <v>105495</v>
      </c>
      <c r="I23" s="120">
        <v>87923</v>
      </c>
      <c r="J23" s="120">
        <v>85150</v>
      </c>
      <c r="K23" s="120">
        <v>118904</v>
      </c>
      <c r="L23" s="124">
        <v>126747</v>
      </c>
      <c r="M23" s="120">
        <v>150743</v>
      </c>
      <c r="N23" s="7">
        <v>156347</v>
      </c>
      <c r="O23" s="120">
        <v>181864</v>
      </c>
      <c r="P23" s="120">
        <v>219300</v>
      </c>
      <c r="Q23" s="125">
        <v>223411</v>
      </c>
      <c r="R23" s="125">
        <v>221251</v>
      </c>
      <c r="S23" s="104">
        <v>290373</v>
      </c>
      <c r="T23" s="104">
        <v>326699</v>
      </c>
      <c r="U23" s="7">
        <v>340010</v>
      </c>
      <c r="V23" s="7">
        <v>386592</v>
      </c>
      <c r="W23" s="7">
        <v>393998.5</v>
      </c>
      <c r="X23" s="7">
        <v>391263</v>
      </c>
      <c r="Y23" s="7">
        <v>338027</v>
      </c>
      <c r="Z23" s="7">
        <v>498183</v>
      </c>
      <c r="AA23" s="7">
        <v>358526</v>
      </c>
      <c r="AB23" s="7">
        <v>368265</v>
      </c>
      <c r="AC23" s="7">
        <v>423110.5</v>
      </c>
      <c r="AD23" s="7">
        <v>343457</v>
      </c>
      <c r="AE23" s="7">
        <v>398849</v>
      </c>
      <c r="AF23" s="7">
        <v>504334</v>
      </c>
      <c r="AG23" s="7">
        <v>431867</v>
      </c>
      <c r="AH23" s="7">
        <v>356445</v>
      </c>
      <c r="AI23" s="7">
        <v>324262</v>
      </c>
      <c r="AJ23" s="120">
        <v>240934</v>
      </c>
      <c r="AK23" s="120">
        <v>273110</v>
      </c>
      <c r="AL23" s="120">
        <v>234101</v>
      </c>
      <c r="AM23" s="120">
        <v>408058</v>
      </c>
      <c r="AN23" s="120">
        <v>366560</v>
      </c>
      <c r="AO23" s="120">
        <v>376680</v>
      </c>
      <c r="AP23" s="120">
        <v>464338</v>
      </c>
      <c r="AQ23" s="120">
        <v>510440</v>
      </c>
      <c r="AR23" s="120">
        <v>401014</v>
      </c>
      <c r="AS23" s="120">
        <v>346596</v>
      </c>
      <c r="AT23" s="120">
        <v>332686</v>
      </c>
      <c r="AU23" s="120">
        <v>223922</v>
      </c>
      <c r="AV23" s="120">
        <v>201091</v>
      </c>
      <c r="AW23" s="120">
        <v>182616.9</v>
      </c>
      <c r="AX23" s="120">
        <v>214831.1</v>
      </c>
      <c r="AY23" s="120">
        <v>203014</v>
      </c>
      <c r="AZ23" s="120">
        <v>212198</v>
      </c>
      <c r="BA23" s="120">
        <v>290231</v>
      </c>
      <c r="BB23" s="120">
        <v>479876</v>
      </c>
      <c r="BC23" s="120">
        <v>540956</v>
      </c>
      <c r="BD23" s="120">
        <v>601179</v>
      </c>
      <c r="BE23" s="120">
        <v>577733</v>
      </c>
      <c r="BF23" s="120">
        <v>529052</v>
      </c>
      <c r="BG23" s="103">
        <v>671231</v>
      </c>
      <c r="BH23" s="103">
        <v>496953</v>
      </c>
      <c r="BI23" s="103">
        <v>409248</v>
      </c>
      <c r="BJ23" s="103">
        <v>430342</v>
      </c>
      <c r="BK23" s="7">
        <v>489535</v>
      </c>
      <c r="BL23" s="139">
        <v>462836</v>
      </c>
    </row>
    <row r="24" spans="1:64" x14ac:dyDescent="0.25">
      <c r="A24" s="116" t="s">
        <v>127</v>
      </c>
      <c r="B24" s="120">
        <v>10339</v>
      </c>
      <c r="C24" s="120">
        <v>10924</v>
      </c>
      <c r="D24" s="120">
        <v>10069</v>
      </c>
      <c r="E24" s="120">
        <v>9381</v>
      </c>
      <c r="F24" s="120">
        <v>8715</v>
      </c>
      <c r="G24" s="120">
        <v>13045</v>
      </c>
      <c r="H24" s="120">
        <v>13388</v>
      </c>
      <c r="I24" s="120">
        <v>15677</v>
      </c>
      <c r="J24" s="120">
        <v>14134</v>
      </c>
      <c r="K24" s="120">
        <v>16716</v>
      </c>
      <c r="L24" s="124">
        <v>18753</v>
      </c>
      <c r="M24" s="120">
        <v>16684</v>
      </c>
      <c r="N24" s="7">
        <v>23131</v>
      </c>
      <c r="O24" s="120">
        <v>23867</v>
      </c>
      <c r="P24" s="120">
        <v>27307</v>
      </c>
      <c r="Q24" s="125">
        <v>31698</v>
      </c>
      <c r="R24" s="125">
        <v>27925</v>
      </c>
      <c r="S24" s="104">
        <v>34984</v>
      </c>
      <c r="T24" s="104">
        <v>31540</v>
      </c>
      <c r="U24" s="7">
        <v>38438</v>
      </c>
      <c r="V24" s="7">
        <v>37004</v>
      </c>
      <c r="W24" s="7">
        <v>48862.2</v>
      </c>
      <c r="X24" s="7">
        <v>42326</v>
      </c>
      <c r="Y24" s="7">
        <v>48840</v>
      </c>
      <c r="Z24" s="7">
        <v>37766</v>
      </c>
      <c r="AA24" s="7">
        <v>53984</v>
      </c>
      <c r="AB24" s="7">
        <v>37196</v>
      </c>
      <c r="AC24" s="7">
        <v>36188.5</v>
      </c>
      <c r="AD24" s="7">
        <v>31267</v>
      </c>
      <c r="AE24" s="7">
        <v>34837</v>
      </c>
      <c r="AF24" s="7">
        <v>44643</v>
      </c>
      <c r="AG24" s="7">
        <v>39071</v>
      </c>
      <c r="AH24" s="7">
        <v>41794</v>
      </c>
      <c r="AI24" s="7">
        <v>41962</v>
      </c>
      <c r="AJ24" s="120">
        <v>39220</v>
      </c>
      <c r="AK24" s="120">
        <v>43559.4</v>
      </c>
      <c r="AL24" s="120">
        <v>40000</v>
      </c>
      <c r="AM24" s="120">
        <v>47673</v>
      </c>
      <c r="AN24" s="120">
        <v>46436</v>
      </c>
      <c r="AO24" s="120">
        <v>46220</v>
      </c>
      <c r="AP24" s="120">
        <v>48170</v>
      </c>
      <c r="AQ24" s="120">
        <v>57945</v>
      </c>
      <c r="AR24" s="120">
        <v>61991</v>
      </c>
      <c r="AS24" s="120">
        <v>64617</v>
      </c>
      <c r="AT24" s="120">
        <v>61074</v>
      </c>
      <c r="AU24" s="120">
        <v>90142</v>
      </c>
      <c r="AV24" s="120">
        <v>59166</v>
      </c>
      <c r="AW24" s="120">
        <v>73675.8</v>
      </c>
      <c r="AX24" s="120">
        <v>59991.199999999997</v>
      </c>
      <c r="AY24" s="120">
        <v>54949</v>
      </c>
      <c r="AZ24" s="120">
        <v>55732</v>
      </c>
      <c r="BA24" s="120">
        <v>100981</v>
      </c>
      <c r="BB24" s="120">
        <v>95975</v>
      </c>
      <c r="BC24" s="120">
        <v>86679</v>
      </c>
      <c r="BD24" s="120">
        <v>39015</v>
      </c>
      <c r="BE24" s="120">
        <v>75441</v>
      </c>
      <c r="BF24" s="120">
        <v>47690</v>
      </c>
      <c r="BG24" s="103">
        <v>93768</v>
      </c>
      <c r="BH24" s="103">
        <v>82177</v>
      </c>
      <c r="BI24" s="103">
        <v>91057</v>
      </c>
      <c r="BJ24" s="103">
        <v>89455</v>
      </c>
      <c r="BK24" s="7">
        <v>83614</v>
      </c>
      <c r="BL24" s="139">
        <v>85967</v>
      </c>
    </row>
    <row r="25" spans="1:64" x14ac:dyDescent="0.25">
      <c r="A25" s="116" t="s">
        <v>128</v>
      </c>
      <c r="B25" s="120">
        <v>22379</v>
      </c>
      <c r="C25" s="120">
        <v>28649</v>
      </c>
      <c r="D25" s="120">
        <v>35660</v>
      </c>
      <c r="E25" s="120">
        <v>31200</v>
      </c>
      <c r="F25" s="120">
        <v>36120</v>
      </c>
      <c r="G25" s="120">
        <v>19672</v>
      </c>
      <c r="H25" s="120">
        <v>24930</v>
      </c>
      <c r="I25" s="120">
        <v>33212</v>
      </c>
      <c r="J25" s="120">
        <v>42900</v>
      </c>
      <c r="K25" s="120">
        <v>45667</v>
      </c>
      <c r="L25" s="124">
        <v>36851</v>
      </c>
      <c r="M25" s="120">
        <v>42237</v>
      </c>
      <c r="N25" s="7">
        <v>40342</v>
      </c>
      <c r="O25" s="120">
        <v>46709</v>
      </c>
      <c r="P25" s="120">
        <v>51953</v>
      </c>
      <c r="Q25" s="125">
        <v>57245</v>
      </c>
      <c r="R25" s="125">
        <v>51256</v>
      </c>
      <c r="S25" s="104">
        <v>73508</v>
      </c>
      <c r="T25" s="104">
        <v>49423</v>
      </c>
      <c r="U25" s="7">
        <v>86475</v>
      </c>
      <c r="V25" s="7">
        <v>86074</v>
      </c>
      <c r="W25" s="7">
        <v>104407</v>
      </c>
      <c r="X25" s="7">
        <v>69474</v>
      </c>
      <c r="Y25" s="7">
        <v>91419</v>
      </c>
      <c r="Z25" s="7">
        <v>124759</v>
      </c>
      <c r="AA25" s="7">
        <v>101096</v>
      </c>
      <c r="AB25" s="7">
        <v>74136</v>
      </c>
      <c r="AC25" s="7">
        <v>75236</v>
      </c>
      <c r="AD25" s="7">
        <v>79888</v>
      </c>
      <c r="AE25" s="7">
        <v>79393</v>
      </c>
      <c r="AF25" s="7">
        <v>85394</v>
      </c>
      <c r="AG25" s="7">
        <v>85808</v>
      </c>
      <c r="AH25" s="7">
        <v>74799</v>
      </c>
      <c r="AI25" s="7">
        <v>82244</v>
      </c>
      <c r="AJ25" s="120">
        <v>72183</v>
      </c>
      <c r="AK25" s="120">
        <f>AK26+AK27</f>
        <v>57875</v>
      </c>
      <c r="AL25" s="120">
        <v>59629</v>
      </c>
      <c r="AM25" s="120">
        <v>64975</v>
      </c>
      <c r="AN25" s="120">
        <v>104558</v>
      </c>
      <c r="AO25" s="120">
        <v>117592</v>
      </c>
      <c r="AP25" s="120">
        <v>103447</v>
      </c>
      <c r="AQ25" s="120">
        <v>107233</v>
      </c>
      <c r="AR25" s="120">
        <v>116943</v>
      </c>
      <c r="AS25" s="120">
        <v>95668</v>
      </c>
      <c r="AT25" s="120">
        <v>87860</v>
      </c>
      <c r="AU25" s="120">
        <v>111067</v>
      </c>
      <c r="AV25" s="120">
        <v>118967.70000000001</v>
      </c>
      <c r="AW25" s="120">
        <v>68811.199999999997</v>
      </c>
      <c r="AX25" s="120">
        <v>87973.2</v>
      </c>
      <c r="AY25" s="120">
        <v>90029</v>
      </c>
      <c r="AZ25" s="120">
        <v>99176</v>
      </c>
      <c r="BA25" s="120">
        <v>103020</v>
      </c>
      <c r="BB25" s="120">
        <v>96735</v>
      </c>
      <c r="BC25" s="120">
        <v>81242</v>
      </c>
      <c r="BD25" s="120">
        <v>121087</v>
      </c>
      <c r="BE25" s="120">
        <v>113146</v>
      </c>
      <c r="BF25" s="120">
        <v>120500</v>
      </c>
      <c r="BG25" s="103">
        <v>45333</v>
      </c>
      <c r="BH25" s="103">
        <v>98296</v>
      </c>
      <c r="BI25" s="103">
        <v>153255</v>
      </c>
      <c r="BJ25" s="103">
        <v>145267</v>
      </c>
      <c r="BK25" s="7">
        <v>167782</v>
      </c>
      <c r="BL25" s="139">
        <v>159561</v>
      </c>
    </row>
    <row r="26" spans="1:64" x14ac:dyDescent="0.25">
      <c r="A26" s="116" t="s">
        <v>129</v>
      </c>
      <c r="B26" s="120">
        <v>15582</v>
      </c>
      <c r="C26" s="120">
        <v>21358</v>
      </c>
      <c r="D26" s="120">
        <v>28761</v>
      </c>
      <c r="E26" s="120">
        <v>22937</v>
      </c>
      <c r="F26" s="120">
        <v>25439</v>
      </c>
      <c r="G26" s="120">
        <v>7707</v>
      </c>
      <c r="H26" s="120">
        <v>12849</v>
      </c>
      <c r="I26" s="120">
        <v>24946</v>
      </c>
      <c r="J26" s="120">
        <v>31449</v>
      </c>
      <c r="K26" s="120">
        <v>28352</v>
      </c>
      <c r="L26" s="124">
        <v>26580</v>
      </c>
      <c r="M26" s="120">
        <v>28423</v>
      </c>
      <c r="N26" s="7">
        <v>23448</v>
      </c>
      <c r="O26" s="120">
        <v>26588</v>
      </c>
      <c r="P26" s="120">
        <v>31202</v>
      </c>
      <c r="Q26" s="125">
        <v>36443</v>
      </c>
      <c r="R26" s="125">
        <v>36060</v>
      </c>
      <c r="S26" s="104">
        <v>51403</v>
      </c>
      <c r="T26" s="104">
        <v>31086</v>
      </c>
      <c r="U26" s="7">
        <v>60573</v>
      </c>
      <c r="V26" s="7">
        <v>61763</v>
      </c>
      <c r="W26" s="7">
        <v>72014</v>
      </c>
      <c r="X26" s="7">
        <v>48992</v>
      </c>
      <c r="Y26" s="7">
        <v>64714</v>
      </c>
      <c r="Z26" s="7">
        <v>88852</v>
      </c>
      <c r="AA26" s="7">
        <v>78430</v>
      </c>
      <c r="AB26" s="7">
        <v>47196</v>
      </c>
      <c r="AC26" s="7">
        <v>52167.5</v>
      </c>
      <c r="AD26" s="7">
        <v>63778</v>
      </c>
      <c r="AE26" s="7">
        <v>53769</v>
      </c>
      <c r="AF26" s="7">
        <v>60022</v>
      </c>
      <c r="AG26" s="7">
        <v>60277</v>
      </c>
      <c r="AH26" s="7">
        <v>48544.5</v>
      </c>
      <c r="AI26" s="7">
        <v>47237</v>
      </c>
      <c r="AJ26" s="120">
        <v>45903.5</v>
      </c>
      <c r="AK26" s="120">
        <v>31011</v>
      </c>
      <c r="AL26" s="120">
        <v>35021</v>
      </c>
      <c r="AM26" s="120">
        <v>44975</v>
      </c>
      <c r="AN26" s="120">
        <v>62570</v>
      </c>
      <c r="AO26" s="120">
        <v>72040</v>
      </c>
      <c r="AP26" s="120">
        <v>57155</v>
      </c>
      <c r="AQ26" s="120">
        <v>62428</v>
      </c>
      <c r="AR26" s="120">
        <v>69899</v>
      </c>
      <c r="AS26" s="120">
        <v>47057</v>
      </c>
      <c r="AT26" s="120">
        <v>38919</v>
      </c>
      <c r="AU26" s="120">
        <v>66997</v>
      </c>
      <c r="AV26" s="120">
        <v>67307.3</v>
      </c>
      <c r="AW26" s="120">
        <v>40405.4</v>
      </c>
      <c r="AX26" s="120">
        <v>39745.1</v>
      </c>
      <c r="AY26" s="120">
        <v>41693</v>
      </c>
      <c r="AZ26" s="120">
        <v>49739</v>
      </c>
      <c r="BA26" s="120">
        <v>44419</v>
      </c>
      <c r="BB26" s="120">
        <v>41099</v>
      </c>
      <c r="BC26" s="120">
        <v>46937</v>
      </c>
      <c r="BD26" s="120">
        <v>61502</v>
      </c>
      <c r="BE26" s="120">
        <v>52725</v>
      </c>
      <c r="BF26" s="120">
        <v>58453</v>
      </c>
      <c r="BG26" s="103">
        <v>45333</v>
      </c>
      <c r="BH26" s="103">
        <v>62311</v>
      </c>
      <c r="BI26" s="103">
        <v>62274</v>
      </c>
      <c r="BJ26" s="103">
        <v>68047</v>
      </c>
      <c r="BK26" s="7">
        <v>78924</v>
      </c>
      <c r="BL26" s="139">
        <v>72059</v>
      </c>
    </row>
    <row r="27" spans="1:64" x14ac:dyDescent="0.25">
      <c r="A27" s="116" t="s">
        <v>130</v>
      </c>
      <c r="B27" s="120">
        <v>6797</v>
      </c>
      <c r="C27" s="120">
        <v>7291</v>
      </c>
      <c r="D27" s="120">
        <v>6899</v>
      </c>
      <c r="E27" s="120">
        <v>8263</v>
      </c>
      <c r="F27" s="120">
        <v>10681</v>
      </c>
      <c r="G27" s="120">
        <v>11966</v>
      </c>
      <c r="H27" s="120">
        <v>12081</v>
      </c>
      <c r="I27" s="120">
        <v>8266</v>
      </c>
      <c r="J27" s="120">
        <v>11451</v>
      </c>
      <c r="K27" s="120">
        <v>17315</v>
      </c>
      <c r="L27" s="124">
        <v>10271</v>
      </c>
      <c r="M27" s="120">
        <v>13814</v>
      </c>
      <c r="N27" s="7">
        <v>16895</v>
      </c>
      <c r="O27" s="120">
        <v>20121</v>
      </c>
      <c r="P27" s="120">
        <v>20751</v>
      </c>
      <c r="Q27" s="125">
        <v>20802</v>
      </c>
      <c r="R27" s="125">
        <v>15196</v>
      </c>
      <c r="S27" s="104">
        <v>22106</v>
      </c>
      <c r="T27" s="104">
        <v>18337</v>
      </c>
      <c r="U27" s="7">
        <v>25902</v>
      </c>
      <c r="V27" s="7">
        <v>24311</v>
      </c>
      <c r="W27" s="7">
        <v>32393</v>
      </c>
      <c r="X27" s="7">
        <v>20482</v>
      </c>
      <c r="Y27" s="7">
        <v>26705</v>
      </c>
      <c r="Z27" s="7">
        <v>35907</v>
      </c>
      <c r="AA27" s="7">
        <v>22665</v>
      </c>
      <c r="AB27" s="7">
        <v>26940</v>
      </c>
      <c r="AC27" s="7">
        <v>23068.5</v>
      </c>
      <c r="AD27" s="7">
        <v>16110</v>
      </c>
      <c r="AE27" s="7">
        <v>25624</v>
      </c>
      <c r="AF27" s="7">
        <v>25372</v>
      </c>
      <c r="AG27" s="7">
        <v>25531</v>
      </c>
      <c r="AH27" s="7">
        <v>26254.5</v>
      </c>
      <c r="AI27" s="7">
        <v>35007</v>
      </c>
      <c r="AJ27" s="120">
        <v>26279.5</v>
      </c>
      <c r="AK27" s="120">
        <v>26864</v>
      </c>
      <c r="AL27" s="120">
        <v>24608</v>
      </c>
      <c r="AM27" s="120">
        <v>19999</v>
      </c>
      <c r="AN27" s="120">
        <v>41989</v>
      </c>
      <c r="AO27" s="120">
        <v>45551</v>
      </c>
      <c r="AP27" s="120">
        <v>46291</v>
      </c>
      <c r="AQ27" s="120">
        <v>44805</v>
      </c>
      <c r="AR27" s="120">
        <v>47044</v>
      </c>
      <c r="AS27" s="120">
        <v>48611</v>
      </c>
      <c r="AT27" s="120">
        <v>48941</v>
      </c>
      <c r="AU27" s="120">
        <v>44070</v>
      </c>
      <c r="AV27" s="120">
        <v>51660.4</v>
      </c>
      <c r="AW27" s="120">
        <v>28405.8</v>
      </c>
      <c r="AX27" s="120">
        <v>48228.1</v>
      </c>
      <c r="AY27" s="120">
        <v>48336</v>
      </c>
      <c r="AZ27" s="120">
        <v>49437</v>
      </c>
      <c r="BA27" s="120">
        <v>58601</v>
      </c>
      <c r="BB27" s="120">
        <v>55636</v>
      </c>
      <c r="BC27" s="120">
        <v>34305</v>
      </c>
      <c r="BD27" s="120">
        <v>59585</v>
      </c>
      <c r="BE27" s="120">
        <v>60421</v>
      </c>
      <c r="BF27" s="120">
        <v>62047</v>
      </c>
      <c r="BG27" s="103">
        <v>0</v>
      </c>
      <c r="BH27" s="103">
        <v>35985</v>
      </c>
      <c r="BI27" s="103">
        <v>90981</v>
      </c>
      <c r="BJ27" s="103">
        <v>77220</v>
      </c>
      <c r="BK27" s="7">
        <v>88858</v>
      </c>
      <c r="BL27" s="139">
        <v>87502</v>
      </c>
    </row>
    <row r="28" spans="1:64" x14ac:dyDescent="0.25">
      <c r="A28" s="116" t="s">
        <v>131</v>
      </c>
      <c r="B28" s="120">
        <v>17846</v>
      </c>
      <c r="C28" s="120">
        <v>22553</v>
      </c>
      <c r="D28" s="120">
        <v>26293</v>
      </c>
      <c r="E28" s="120">
        <v>29003</v>
      </c>
      <c r="F28" s="120">
        <v>22058</v>
      </c>
      <c r="G28" s="120">
        <v>22491</v>
      </c>
      <c r="H28" s="120">
        <v>14893</v>
      </c>
      <c r="I28" s="120">
        <v>36870</v>
      </c>
      <c r="J28" s="120">
        <v>23597</v>
      </c>
      <c r="K28" s="120">
        <v>40793</v>
      </c>
      <c r="L28" s="124">
        <v>40846</v>
      </c>
      <c r="M28" s="120">
        <v>38148</v>
      </c>
      <c r="N28" s="7">
        <v>39027</v>
      </c>
      <c r="O28" s="120">
        <v>52668</v>
      </c>
      <c r="P28" s="120">
        <v>73147</v>
      </c>
      <c r="Q28" s="125">
        <v>71603</v>
      </c>
      <c r="R28" s="125">
        <v>72287</v>
      </c>
      <c r="S28" s="104">
        <v>86460</v>
      </c>
      <c r="T28" s="104">
        <v>85879</v>
      </c>
      <c r="U28" s="7">
        <v>107429</v>
      </c>
      <c r="V28" s="7">
        <v>91730</v>
      </c>
      <c r="W28" s="7">
        <v>129413</v>
      </c>
      <c r="X28" s="7">
        <v>192816</v>
      </c>
      <c r="Y28" s="7">
        <v>142954</v>
      </c>
      <c r="Z28" s="7">
        <v>156082</v>
      </c>
      <c r="AA28" s="7">
        <v>178253</v>
      </c>
      <c r="AB28" s="7">
        <v>137343</v>
      </c>
      <c r="AC28" s="7">
        <v>132893</v>
      </c>
      <c r="AD28" s="7">
        <v>135101</v>
      </c>
      <c r="AE28" s="7">
        <v>152138</v>
      </c>
      <c r="AF28" s="7">
        <v>141777</v>
      </c>
      <c r="AG28" s="7">
        <v>114364</v>
      </c>
      <c r="AH28" s="7">
        <v>132564</v>
      </c>
      <c r="AI28" s="7">
        <v>274062</v>
      </c>
      <c r="AJ28" s="120">
        <v>171694</v>
      </c>
      <c r="AK28" s="120">
        <f>AK29+AK30</f>
        <v>229241.8</v>
      </c>
      <c r="AL28" s="120">
        <v>319772</v>
      </c>
      <c r="AM28" s="120">
        <v>251534</v>
      </c>
      <c r="AN28" s="120">
        <v>230447</v>
      </c>
      <c r="AO28" s="120">
        <v>187011</v>
      </c>
      <c r="AP28" s="120">
        <v>215949</v>
      </c>
      <c r="AQ28" s="120">
        <v>262692</v>
      </c>
      <c r="AR28" s="120">
        <v>158591</v>
      </c>
      <c r="AS28" s="120">
        <v>259212</v>
      </c>
      <c r="AT28" s="120">
        <v>133641</v>
      </c>
      <c r="AU28" s="120">
        <v>170287</v>
      </c>
      <c r="AV28" s="120">
        <v>159608</v>
      </c>
      <c r="AW28" s="120">
        <v>188148.2</v>
      </c>
      <c r="AX28" s="120">
        <v>184135.4</v>
      </c>
      <c r="AY28" s="120">
        <v>163693</v>
      </c>
      <c r="AZ28" s="120">
        <v>175875</v>
      </c>
      <c r="BA28" s="120">
        <v>179077</v>
      </c>
      <c r="BB28" s="120">
        <v>200826</v>
      </c>
      <c r="BC28" s="120">
        <v>170858</v>
      </c>
      <c r="BD28" s="120">
        <v>150679</v>
      </c>
      <c r="BE28" s="120">
        <v>185129</v>
      </c>
      <c r="BF28" s="120">
        <v>144928</v>
      </c>
      <c r="BG28" s="103">
        <v>175448</v>
      </c>
      <c r="BH28" s="103">
        <v>178742</v>
      </c>
      <c r="BI28" s="103">
        <v>196412</v>
      </c>
      <c r="BJ28" s="103">
        <v>164337</v>
      </c>
      <c r="BK28" s="7">
        <v>197578</v>
      </c>
      <c r="BL28" s="139">
        <v>204909</v>
      </c>
    </row>
    <row r="29" spans="1:64" x14ac:dyDescent="0.25">
      <c r="A29" s="116" t="s">
        <v>132</v>
      </c>
      <c r="B29" s="120">
        <v>12063</v>
      </c>
      <c r="C29" s="120">
        <v>15753</v>
      </c>
      <c r="D29" s="120">
        <v>19793</v>
      </c>
      <c r="E29" s="120">
        <v>21099</v>
      </c>
      <c r="F29" s="120">
        <v>18655</v>
      </c>
      <c r="G29" s="120">
        <v>15467</v>
      </c>
      <c r="H29" s="120">
        <v>10959</v>
      </c>
      <c r="I29" s="120">
        <v>22389</v>
      </c>
      <c r="J29" s="120">
        <v>16084</v>
      </c>
      <c r="K29" s="120">
        <v>28986</v>
      </c>
      <c r="L29" s="124">
        <v>29939</v>
      </c>
      <c r="M29" s="120">
        <v>26139</v>
      </c>
      <c r="N29" s="7">
        <v>27360</v>
      </c>
      <c r="O29" s="120">
        <v>35685</v>
      </c>
      <c r="P29" s="120">
        <v>54399</v>
      </c>
      <c r="Q29" s="125">
        <v>53771</v>
      </c>
      <c r="R29" s="125">
        <v>58915</v>
      </c>
      <c r="S29" s="104">
        <v>66633</v>
      </c>
      <c r="T29" s="104">
        <v>71749</v>
      </c>
      <c r="U29" s="7">
        <v>85782</v>
      </c>
      <c r="V29" s="7">
        <v>72510</v>
      </c>
      <c r="W29" s="7">
        <v>98533.5</v>
      </c>
      <c r="X29" s="7">
        <v>159385</v>
      </c>
      <c r="Y29" s="7">
        <v>114458</v>
      </c>
      <c r="Z29" s="7">
        <v>119127</v>
      </c>
      <c r="AA29" s="7">
        <v>139329</v>
      </c>
      <c r="AB29" s="7">
        <v>118167</v>
      </c>
      <c r="AC29" s="7">
        <v>105775</v>
      </c>
      <c r="AD29" s="7">
        <v>118991</v>
      </c>
      <c r="AE29" s="7">
        <v>134865</v>
      </c>
      <c r="AF29" s="7">
        <v>112693</v>
      </c>
      <c r="AG29" s="7">
        <v>98648</v>
      </c>
      <c r="AH29" s="7">
        <v>122796</v>
      </c>
      <c r="AI29" s="7">
        <v>247355</v>
      </c>
      <c r="AJ29" s="120">
        <v>132926</v>
      </c>
      <c r="AK29" s="120">
        <v>196694.39999999999</v>
      </c>
      <c r="AL29" s="120">
        <v>290100</v>
      </c>
      <c r="AM29" s="120">
        <v>223815</v>
      </c>
      <c r="AN29" s="120">
        <v>197671</v>
      </c>
      <c r="AO29" s="120">
        <v>150459</v>
      </c>
      <c r="AP29" s="120">
        <v>169534</v>
      </c>
      <c r="AQ29" s="120">
        <v>215790</v>
      </c>
      <c r="AR29" s="120">
        <v>103643</v>
      </c>
      <c r="AS29" s="120">
        <v>201326</v>
      </c>
      <c r="AT29" s="120">
        <v>77192</v>
      </c>
      <c r="AU29" s="120">
        <v>109341</v>
      </c>
      <c r="AV29" s="120">
        <v>102762</v>
      </c>
      <c r="AW29" s="120">
        <v>127506.4</v>
      </c>
      <c r="AX29" s="120">
        <v>143627.4</v>
      </c>
      <c r="AY29" s="120">
        <v>127849</v>
      </c>
      <c r="AZ29" s="120">
        <v>122318</v>
      </c>
      <c r="BA29" s="120">
        <v>120476</v>
      </c>
      <c r="BB29" s="120">
        <v>139441</v>
      </c>
      <c r="BC29" s="120">
        <v>113072</v>
      </c>
      <c r="BD29" s="120">
        <v>116321</v>
      </c>
      <c r="BE29" s="120">
        <v>151112</v>
      </c>
      <c r="BF29" s="120">
        <v>112203</v>
      </c>
      <c r="BG29" s="103">
        <v>122897</v>
      </c>
      <c r="BH29" s="103">
        <v>105776</v>
      </c>
      <c r="BI29" s="103">
        <v>100958</v>
      </c>
      <c r="BJ29" s="103">
        <v>83294</v>
      </c>
      <c r="BK29" s="7">
        <v>101257</v>
      </c>
      <c r="BL29" s="139">
        <v>105536</v>
      </c>
    </row>
    <row r="30" spans="1:64" x14ac:dyDescent="0.25">
      <c r="A30" s="116" t="s">
        <v>133</v>
      </c>
      <c r="B30" s="120">
        <v>5784</v>
      </c>
      <c r="C30" s="120">
        <v>6800</v>
      </c>
      <c r="D30" s="120">
        <v>6500</v>
      </c>
      <c r="E30" s="120">
        <v>7904</v>
      </c>
      <c r="F30" s="120">
        <v>3403</v>
      </c>
      <c r="G30" s="120">
        <v>7024</v>
      </c>
      <c r="H30" s="120">
        <v>3934</v>
      </c>
      <c r="I30" s="120">
        <v>14481</v>
      </c>
      <c r="J30" s="120">
        <v>7513</v>
      </c>
      <c r="K30" s="120">
        <v>11808</v>
      </c>
      <c r="L30" s="124">
        <v>10906</v>
      </c>
      <c r="M30" s="120">
        <v>12009</v>
      </c>
      <c r="N30" s="7">
        <v>11667</v>
      </c>
      <c r="O30" s="120">
        <v>16982</v>
      </c>
      <c r="P30" s="120">
        <v>18748</v>
      </c>
      <c r="Q30" s="125">
        <v>17832</v>
      </c>
      <c r="R30" s="125">
        <v>13372</v>
      </c>
      <c r="S30" s="104">
        <v>19827</v>
      </c>
      <c r="T30" s="104">
        <v>14130</v>
      </c>
      <c r="U30" s="7">
        <v>21647</v>
      </c>
      <c r="V30" s="7">
        <v>19220</v>
      </c>
      <c r="W30" s="7">
        <v>30879.5</v>
      </c>
      <c r="X30" s="7">
        <v>33431</v>
      </c>
      <c r="Y30" s="7">
        <v>28496</v>
      </c>
      <c r="Z30" s="7">
        <v>36955</v>
      </c>
      <c r="AA30" s="7">
        <v>38924</v>
      </c>
      <c r="AB30" s="7">
        <v>19176</v>
      </c>
      <c r="AC30" s="7">
        <v>27118</v>
      </c>
      <c r="AD30" s="7">
        <v>16110</v>
      </c>
      <c r="AE30" s="7">
        <v>17273</v>
      </c>
      <c r="AF30" s="7">
        <v>29084</v>
      </c>
      <c r="AG30" s="7">
        <v>15716</v>
      </c>
      <c r="AH30" s="7">
        <v>9768</v>
      </c>
      <c r="AI30" s="7">
        <v>26707</v>
      </c>
      <c r="AJ30" s="120">
        <v>38768</v>
      </c>
      <c r="AK30" s="120">
        <v>32547.4</v>
      </c>
      <c r="AL30" s="120">
        <v>29672</v>
      </c>
      <c r="AM30" s="120">
        <v>27719</v>
      </c>
      <c r="AN30" s="120">
        <v>32776</v>
      </c>
      <c r="AO30" s="120">
        <v>36553</v>
      </c>
      <c r="AP30" s="120">
        <v>46416</v>
      </c>
      <c r="AQ30" s="120">
        <v>46902</v>
      </c>
      <c r="AR30" s="120">
        <v>54948</v>
      </c>
      <c r="AS30" s="120">
        <v>57886</v>
      </c>
      <c r="AT30" s="120">
        <v>56449</v>
      </c>
      <c r="AU30" s="120">
        <v>60946</v>
      </c>
      <c r="AV30" s="120">
        <v>56846</v>
      </c>
      <c r="AW30" s="120">
        <v>60641.8</v>
      </c>
      <c r="AX30" s="120">
        <v>40508</v>
      </c>
      <c r="AY30" s="120">
        <v>35844</v>
      </c>
      <c r="AZ30" s="120">
        <v>53557</v>
      </c>
      <c r="BA30" s="120">
        <v>58601</v>
      </c>
      <c r="BB30" s="120">
        <v>61385</v>
      </c>
      <c r="BC30" s="120">
        <v>57786</v>
      </c>
      <c r="BD30" s="120">
        <v>34358</v>
      </c>
      <c r="BE30" s="120">
        <v>34017</v>
      </c>
      <c r="BF30" s="120">
        <v>32725</v>
      </c>
      <c r="BG30" s="103">
        <v>52551</v>
      </c>
      <c r="BH30" s="103">
        <v>72966</v>
      </c>
      <c r="BI30" s="103">
        <v>95454</v>
      </c>
      <c r="BJ30" s="103">
        <v>81043</v>
      </c>
      <c r="BK30" s="7">
        <v>96321</v>
      </c>
      <c r="BL30" s="139">
        <v>99373</v>
      </c>
    </row>
    <row r="31" spans="1:64" x14ac:dyDescent="0.25">
      <c r="A31" s="116" t="s">
        <v>134</v>
      </c>
      <c r="B31" s="120">
        <v>5653</v>
      </c>
      <c r="C31" s="120">
        <v>7000</v>
      </c>
      <c r="D31" s="120">
        <v>5706</v>
      </c>
      <c r="E31" s="120">
        <v>5640</v>
      </c>
      <c r="F31" s="120">
        <v>5910</v>
      </c>
      <c r="G31" s="120">
        <v>6720</v>
      </c>
      <c r="H31" s="120">
        <v>15528</v>
      </c>
      <c r="I31" s="120">
        <v>13010</v>
      </c>
      <c r="J31" s="120">
        <v>10300</v>
      </c>
      <c r="K31" s="120">
        <v>16969</v>
      </c>
      <c r="L31" s="124">
        <v>15847</v>
      </c>
      <c r="M31" s="120">
        <v>19586</v>
      </c>
      <c r="N31" s="7">
        <v>7913</v>
      </c>
      <c r="O31" s="120">
        <v>11419</v>
      </c>
      <c r="P31" s="120">
        <v>10922</v>
      </c>
      <c r="Q31" s="125">
        <v>15940</v>
      </c>
      <c r="R31" s="125">
        <v>12035</v>
      </c>
      <c r="S31" s="104">
        <v>12752</v>
      </c>
      <c r="T31" s="104">
        <v>11306</v>
      </c>
      <c r="U31" s="7">
        <v>10599</v>
      </c>
      <c r="V31" s="7">
        <v>3796</v>
      </c>
      <c r="W31" s="7">
        <v>4802</v>
      </c>
      <c r="X31" s="7">
        <v>4910</v>
      </c>
      <c r="Y31" s="7">
        <v>9109</v>
      </c>
      <c r="Z31" s="7">
        <v>3216</v>
      </c>
      <c r="AA31" s="7">
        <v>2127</v>
      </c>
      <c r="AB31" s="7"/>
      <c r="AC31" s="7">
        <v>4614.3999999999996</v>
      </c>
      <c r="AD31" s="7">
        <v>7608</v>
      </c>
      <c r="AE31" s="7">
        <v>11657.4</v>
      </c>
      <c r="AF31" s="7">
        <v>2117</v>
      </c>
      <c r="AG31" s="7">
        <v>16021</v>
      </c>
      <c r="AH31" s="7">
        <v>34239</v>
      </c>
      <c r="AI31" s="7">
        <v>27991</v>
      </c>
      <c r="AJ31" s="120">
        <v>50020</v>
      </c>
      <c r="AK31" s="120">
        <v>46818</v>
      </c>
      <c r="AL31" s="120">
        <v>49208</v>
      </c>
      <c r="AM31" s="120">
        <v>23100</v>
      </c>
      <c r="AN31" s="120">
        <v>18055</v>
      </c>
      <c r="AO31" s="120">
        <v>11162</v>
      </c>
      <c r="AP31" s="120">
        <v>15178</v>
      </c>
      <c r="AQ31" s="120">
        <v>11594</v>
      </c>
      <c r="AR31" s="120">
        <v>19149</v>
      </c>
      <c r="AS31" s="120">
        <v>19137</v>
      </c>
      <c r="AT31" s="120">
        <v>25548</v>
      </c>
      <c r="AU31" s="120">
        <v>23046</v>
      </c>
      <c r="AV31" s="120">
        <v>38671</v>
      </c>
      <c r="AW31" s="120">
        <v>51211.5</v>
      </c>
      <c r="AX31" s="120">
        <v>50755.8</v>
      </c>
      <c r="AY31" s="120">
        <v>55522.400000000001</v>
      </c>
      <c r="AZ31" s="120">
        <v>84704</v>
      </c>
      <c r="BA31" s="120">
        <v>45266</v>
      </c>
      <c r="BB31" s="120">
        <v>48091</v>
      </c>
      <c r="BC31" s="120">
        <v>98302</v>
      </c>
      <c r="BD31" s="120">
        <v>73704</v>
      </c>
      <c r="BE31" s="120">
        <v>44736</v>
      </c>
      <c r="BF31" s="120">
        <v>102228</v>
      </c>
      <c r="BG31" s="103">
        <v>4061</v>
      </c>
      <c r="BH31" s="103">
        <v>113383</v>
      </c>
      <c r="BI31" s="103">
        <v>53202</v>
      </c>
      <c r="BJ31" s="103">
        <v>49595</v>
      </c>
      <c r="BK31" s="7">
        <v>53747</v>
      </c>
      <c r="BL31" s="139">
        <v>59635</v>
      </c>
    </row>
    <row r="32" spans="1:64" x14ac:dyDescent="0.25">
      <c r="A32" s="116" t="s">
        <v>135</v>
      </c>
      <c r="B32" s="120">
        <v>55954</v>
      </c>
      <c r="C32" s="120">
        <v>69894</v>
      </c>
      <c r="D32" s="120">
        <v>79657</v>
      </c>
      <c r="E32" s="120">
        <v>96154</v>
      </c>
      <c r="F32" s="120">
        <v>92016</v>
      </c>
      <c r="G32" s="120">
        <v>119079</v>
      </c>
      <c r="H32" s="120">
        <v>115783</v>
      </c>
      <c r="I32" s="120">
        <v>112393</v>
      </c>
      <c r="J32" s="120">
        <v>133224</v>
      </c>
      <c r="K32" s="120">
        <v>122634</v>
      </c>
      <c r="L32" s="124">
        <v>124726</v>
      </c>
      <c r="M32" s="120">
        <v>115172</v>
      </c>
      <c r="N32" s="7">
        <v>122960</v>
      </c>
      <c r="O32" s="120">
        <v>133134</v>
      </c>
      <c r="P32" s="120">
        <v>134119</v>
      </c>
      <c r="Q32" s="125">
        <v>130368</v>
      </c>
      <c r="R32" s="125">
        <v>135796</v>
      </c>
      <c r="S32" s="104">
        <v>198197</v>
      </c>
      <c r="T32" s="104">
        <v>193630</v>
      </c>
      <c r="U32" s="7">
        <v>230133</v>
      </c>
      <c r="V32" s="7">
        <v>297880</v>
      </c>
      <c r="W32" s="7">
        <v>265873</v>
      </c>
      <c r="X32" s="7">
        <v>256862</v>
      </c>
      <c r="Y32" s="7">
        <v>266139</v>
      </c>
      <c r="Z32" s="7">
        <v>291258</v>
      </c>
      <c r="AA32" s="7">
        <v>259681.5</v>
      </c>
      <c r="AB32" s="7">
        <v>253780</v>
      </c>
      <c r="AC32" s="7">
        <v>252687.4</v>
      </c>
      <c r="AD32" s="7">
        <v>348765</v>
      </c>
      <c r="AE32" s="7">
        <v>331330.40000000002</v>
      </c>
      <c r="AF32" s="7">
        <v>323486</v>
      </c>
      <c r="AG32" s="7">
        <v>281051</v>
      </c>
      <c r="AH32" s="7">
        <v>326962.40000000002</v>
      </c>
      <c r="AI32" s="7">
        <v>382668</v>
      </c>
      <c r="AJ32" s="120">
        <v>354168</v>
      </c>
      <c r="AK32" s="120">
        <v>373822</v>
      </c>
      <c r="AL32" s="120">
        <v>359277</v>
      </c>
      <c r="AM32" s="120">
        <v>448275</v>
      </c>
      <c r="AN32" s="120">
        <v>494627</v>
      </c>
      <c r="AO32" s="120">
        <v>379160.5</v>
      </c>
      <c r="AP32" s="120">
        <v>464968</v>
      </c>
      <c r="AQ32" s="120">
        <v>501431</v>
      </c>
      <c r="AR32" s="120">
        <v>549536</v>
      </c>
      <c r="AS32" s="120">
        <v>479527</v>
      </c>
      <c r="AT32" s="120">
        <v>519449</v>
      </c>
      <c r="AU32" s="120">
        <v>548329</v>
      </c>
      <c r="AV32" s="120">
        <v>505285</v>
      </c>
      <c r="AW32" s="120">
        <v>556421.1</v>
      </c>
      <c r="AX32" s="120">
        <v>518762.5</v>
      </c>
      <c r="AY32" s="120">
        <v>471884</v>
      </c>
      <c r="AZ32" s="120">
        <v>475532</v>
      </c>
      <c r="BA32" s="120">
        <v>455016.9</v>
      </c>
      <c r="BB32" s="120">
        <v>470250</v>
      </c>
      <c r="BC32" s="120">
        <v>592715</v>
      </c>
      <c r="BD32" s="120">
        <v>517054</v>
      </c>
      <c r="BE32" s="120">
        <v>587544</v>
      </c>
      <c r="BF32" s="120">
        <v>569047</v>
      </c>
      <c r="BG32" s="103">
        <v>591835</v>
      </c>
      <c r="BH32" s="103">
        <v>372903</v>
      </c>
      <c r="BI32" s="103">
        <v>376285</v>
      </c>
      <c r="BJ32" s="103">
        <v>417833</v>
      </c>
      <c r="BK32" s="7">
        <v>405310</v>
      </c>
      <c r="BL32" s="139">
        <v>456854</v>
      </c>
    </row>
    <row r="33" spans="1:64" x14ac:dyDescent="0.25">
      <c r="A33" s="116" t="s">
        <v>136</v>
      </c>
      <c r="B33" s="120">
        <v>26056</v>
      </c>
      <c r="C33" s="120">
        <v>32159</v>
      </c>
      <c r="D33" s="120">
        <v>34925</v>
      </c>
      <c r="E33" s="120">
        <v>29738</v>
      </c>
      <c r="F33" s="120">
        <v>35428</v>
      </c>
      <c r="G33" s="120">
        <v>40167</v>
      </c>
      <c r="H33" s="120">
        <v>38129</v>
      </c>
      <c r="I33" s="120">
        <v>43558</v>
      </c>
      <c r="J33" s="120">
        <v>36287</v>
      </c>
      <c r="K33" s="120">
        <v>44390</v>
      </c>
      <c r="L33" s="124">
        <v>57716</v>
      </c>
      <c r="M33" s="120">
        <v>54714</v>
      </c>
      <c r="N33" s="7">
        <v>54353</v>
      </c>
      <c r="O33" s="120">
        <v>58269</v>
      </c>
      <c r="P33" s="120">
        <v>64852</v>
      </c>
      <c r="Q33" s="125">
        <v>78517</v>
      </c>
      <c r="R33" s="125">
        <v>74975</v>
      </c>
      <c r="S33" s="104">
        <v>77393</v>
      </c>
      <c r="T33" s="104">
        <v>109599</v>
      </c>
      <c r="U33" s="7">
        <v>119497</v>
      </c>
      <c r="V33" s="7">
        <v>118805</v>
      </c>
      <c r="W33" s="7">
        <v>119067</v>
      </c>
      <c r="X33" s="7">
        <v>123327</v>
      </c>
      <c r="Y33" s="7">
        <v>117904</v>
      </c>
      <c r="Z33" s="7">
        <v>141607</v>
      </c>
      <c r="AA33" s="7">
        <v>144767.5</v>
      </c>
      <c r="AB33" s="7">
        <v>161835</v>
      </c>
      <c r="AC33" s="7">
        <v>150452.4</v>
      </c>
      <c r="AD33" s="7">
        <v>122341</v>
      </c>
      <c r="AE33" s="7">
        <v>146084.4</v>
      </c>
      <c r="AF33" s="7">
        <v>173238</v>
      </c>
      <c r="AG33" s="7">
        <v>188618</v>
      </c>
      <c r="AH33" s="7">
        <v>196294.39999999999</v>
      </c>
      <c r="AI33" s="7">
        <v>190513</v>
      </c>
      <c r="AJ33" s="120">
        <v>186529</v>
      </c>
      <c r="AK33" s="120">
        <v>209562</v>
      </c>
      <c r="AL33" s="120">
        <v>206869</v>
      </c>
      <c r="AM33" s="120">
        <v>339664</v>
      </c>
      <c r="AN33" s="120">
        <v>301201</v>
      </c>
      <c r="AO33" s="120">
        <v>276443.5</v>
      </c>
      <c r="AP33" s="120">
        <v>287397</v>
      </c>
      <c r="AQ33" s="120">
        <v>241053</v>
      </c>
      <c r="AR33" s="120">
        <v>260934</v>
      </c>
      <c r="AS33" s="120">
        <v>252607</v>
      </c>
      <c r="AT33" s="120">
        <v>281383</v>
      </c>
      <c r="AU33" s="120">
        <v>310170</v>
      </c>
      <c r="AV33" s="120">
        <v>268631</v>
      </c>
      <c r="AW33" s="120">
        <v>324867.90000000002</v>
      </c>
      <c r="AX33" s="120">
        <v>304086</v>
      </c>
      <c r="AY33" s="120">
        <v>254689.6</v>
      </c>
      <c r="AZ33" s="120">
        <v>269427</v>
      </c>
      <c r="BA33" s="120">
        <v>262661.8</v>
      </c>
      <c r="BB33" s="120">
        <v>202328</v>
      </c>
      <c r="BC33" s="120">
        <v>231806</v>
      </c>
      <c r="BD33" s="120">
        <v>225055</v>
      </c>
      <c r="BE33" s="120">
        <v>314839</v>
      </c>
      <c r="BF33" s="120">
        <v>241929</v>
      </c>
      <c r="BG33" s="103">
        <v>299634</v>
      </c>
      <c r="BH33" s="103">
        <v>273931</v>
      </c>
      <c r="BI33" s="103">
        <v>316007</v>
      </c>
      <c r="BJ33" s="103">
        <v>334427</v>
      </c>
      <c r="BK33" s="7">
        <v>336814</v>
      </c>
      <c r="BL33" s="139">
        <v>338015</v>
      </c>
    </row>
    <row r="34" spans="1:64" x14ac:dyDescent="0.25">
      <c r="B34" s="120"/>
      <c r="C34" s="120"/>
      <c r="D34" s="120"/>
      <c r="E34" s="120"/>
      <c r="F34" s="120"/>
      <c r="G34" s="120"/>
      <c r="H34" s="120"/>
      <c r="I34" s="120"/>
      <c r="J34" s="120"/>
      <c r="K34" s="120"/>
      <c r="L34" s="124"/>
      <c r="M34" s="120"/>
      <c r="N34" s="7"/>
      <c r="O34" s="120"/>
      <c r="P34" s="120"/>
      <c r="Q34" s="125"/>
      <c r="R34" s="125"/>
      <c r="S34" s="104"/>
      <c r="T34" s="104"/>
      <c r="U34" s="7"/>
      <c r="V34" s="7"/>
      <c r="W34" s="7"/>
      <c r="X34" s="7"/>
      <c r="Y34" s="7"/>
      <c r="Z34" s="7"/>
      <c r="AA34" s="7"/>
      <c r="AB34" s="7"/>
      <c r="AC34" s="7"/>
      <c r="AD34" s="7"/>
      <c r="AE34" s="7"/>
      <c r="AF34" s="7"/>
      <c r="AG34" s="7"/>
      <c r="AH34" s="7"/>
      <c r="AI34" s="7"/>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03"/>
      <c r="BH34" s="103"/>
      <c r="BI34" s="103"/>
    </row>
    <row r="35" spans="1:64" x14ac:dyDescent="0.25">
      <c r="A35" s="116" t="s">
        <v>137</v>
      </c>
      <c r="B35" s="120">
        <v>399878</v>
      </c>
      <c r="C35" s="120">
        <v>466484</v>
      </c>
      <c r="D35" s="120">
        <v>503470</v>
      </c>
      <c r="E35" s="120">
        <v>561147</v>
      </c>
      <c r="F35" s="120">
        <v>580068</v>
      </c>
      <c r="G35" s="120">
        <v>583857</v>
      </c>
      <c r="H35" s="120">
        <v>687489</v>
      </c>
      <c r="I35" s="120">
        <v>711095</v>
      </c>
      <c r="J35" s="120">
        <v>726307</v>
      </c>
      <c r="K35" s="120">
        <v>868882</v>
      </c>
      <c r="L35" s="120">
        <v>913702</v>
      </c>
      <c r="M35" s="120">
        <v>966305</v>
      </c>
      <c r="N35" s="7">
        <v>999383</v>
      </c>
      <c r="O35" s="120">
        <v>1118580</v>
      </c>
      <c r="P35" s="120">
        <v>1231703</v>
      </c>
      <c r="Q35" s="125">
        <v>1310833</v>
      </c>
      <c r="R35" s="125">
        <v>1353719</v>
      </c>
      <c r="S35" s="104">
        <v>1605120</v>
      </c>
      <c r="T35" s="104">
        <v>1688088</v>
      </c>
      <c r="U35" s="7">
        <v>1750424</v>
      </c>
      <c r="V35" s="7">
        <v>1928848</v>
      </c>
      <c r="W35" s="7">
        <v>2060997.2</v>
      </c>
      <c r="X35" s="7">
        <v>2223334</v>
      </c>
      <c r="Y35" s="7">
        <v>2227123</v>
      </c>
      <c r="Z35" s="7">
        <v>2399490.5</v>
      </c>
      <c r="AA35" s="7">
        <v>2421545</v>
      </c>
      <c r="AB35" s="7">
        <v>2294464.6</v>
      </c>
      <c r="AC35" s="7">
        <v>2517995.2000000002</v>
      </c>
      <c r="AD35" s="7">
        <v>2550260</v>
      </c>
      <c r="AE35" s="7">
        <v>2801352.2</v>
      </c>
      <c r="AF35" s="7">
        <v>2828909</v>
      </c>
      <c r="AG35" s="7">
        <v>3009022</v>
      </c>
      <c r="AH35" s="7">
        <v>2754135.8</v>
      </c>
      <c r="AI35" s="7">
        <v>2912821</v>
      </c>
      <c r="AJ35" s="120">
        <v>2845032</v>
      </c>
      <c r="AK35" s="120">
        <f>AK33+AK32+AK31+AK28+AK25+AK22+AK19+AK16+AK13+AK12+AK11+AK10</f>
        <v>2931920.6</v>
      </c>
      <c r="AL35" s="120">
        <v>3068108</v>
      </c>
      <c r="AM35" s="120">
        <v>3861967</v>
      </c>
      <c r="AN35" s="120">
        <v>4020141</v>
      </c>
      <c r="AO35" s="120">
        <v>3689175</v>
      </c>
      <c r="AP35" s="120">
        <v>3651767</v>
      </c>
      <c r="AQ35" s="120">
        <v>3775611</v>
      </c>
      <c r="AR35" s="120">
        <v>3803818</v>
      </c>
      <c r="AS35" s="120">
        <v>3845677</v>
      </c>
      <c r="AT35" s="120">
        <v>3887024</v>
      </c>
      <c r="AU35" s="120">
        <v>3965060</v>
      </c>
      <c r="AV35" s="120">
        <v>3826839.5</v>
      </c>
      <c r="AW35" s="120">
        <v>3968628.5</v>
      </c>
      <c r="AX35" s="120">
        <v>3964228.1</v>
      </c>
      <c r="AY35" s="120">
        <f>+AY33+AY32+AY31+AY28+AY25+AY22+AY19+AY16+AY13+AY12+AY11+AY10</f>
        <v>3942182.8</v>
      </c>
      <c r="AZ35" s="120">
        <f>+AZ33+AZ32+AZ31+AZ28+AZ25+AZ22+AZ19+AZ16+AZ13+AZ12+AZ11+AZ10</f>
        <v>3951257</v>
      </c>
      <c r="BA35" s="120">
        <f>+BA33+BA32+BA31+BA28+BA25+BA22+BA19+BA16+BA13+BA12+BA11+BA10</f>
        <v>4035103.3000000003</v>
      </c>
      <c r="BB35" s="120">
        <f>+BB33+BB32+BB31+BB28+BB25+BB22+BB19+BB16+BB13+BB12+BB11+BB10</f>
        <v>4268414</v>
      </c>
      <c r="BC35" s="120">
        <f t="shared" ref="BC35:BJ35" si="0">+BC33+BC32+BC31+BC28+BC25+BC22+BC19+BC16+BC13+BC12+BC11+BC10</f>
        <v>4471034</v>
      </c>
      <c r="BD35" s="120">
        <f t="shared" si="0"/>
        <v>4395387</v>
      </c>
      <c r="BE35" s="120">
        <f t="shared" si="0"/>
        <v>4534950</v>
      </c>
      <c r="BF35" s="120">
        <f t="shared" si="0"/>
        <v>4273248</v>
      </c>
      <c r="BG35" s="120">
        <f t="shared" si="0"/>
        <v>4526082</v>
      </c>
      <c r="BH35" s="120">
        <f t="shared" si="0"/>
        <v>4430427</v>
      </c>
      <c r="BI35" s="120">
        <f t="shared" si="0"/>
        <v>4543217</v>
      </c>
      <c r="BJ35" s="120">
        <f t="shared" si="0"/>
        <v>4816960</v>
      </c>
      <c r="BK35" s="120">
        <f>+BK10+BK11+BK12+BK13+BK16+BK19+BK22+BK25+BK28+BK31+BK32+BK33</f>
        <v>4812834</v>
      </c>
      <c r="BL35" s="157">
        <f>+BL33+BL32+BL31+BL28+BL25+BL22+BL19+BL16+BL13+BL12+BL11+BL10</f>
        <v>4721450</v>
      </c>
    </row>
    <row r="36" spans="1:64" x14ac:dyDescent="0.25">
      <c r="B36" s="120"/>
      <c r="C36" s="120"/>
      <c r="D36" s="120"/>
      <c r="E36" s="120"/>
      <c r="F36" s="120"/>
      <c r="G36" s="120"/>
      <c r="H36" s="120"/>
      <c r="I36" s="120"/>
      <c r="J36" s="120"/>
      <c r="K36" s="120"/>
      <c r="L36" s="124"/>
      <c r="M36" s="120"/>
      <c r="N36" s="7"/>
      <c r="O36" s="120"/>
      <c r="P36" s="120"/>
      <c r="Q36" s="125"/>
      <c r="R36" s="125"/>
      <c r="S36" s="104"/>
      <c r="T36" s="104"/>
      <c r="U36" s="7"/>
      <c r="V36" s="7"/>
      <c r="W36" s="7"/>
      <c r="X36" s="7"/>
      <c r="Y36" s="7"/>
      <c r="Z36" s="7"/>
      <c r="AA36" s="7"/>
      <c r="AB36" s="7"/>
      <c r="AC36" s="7"/>
      <c r="AD36" s="7"/>
      <c r="AE36" s="7"/>
      <c r="AF36" s="7"/>
      <c r="AG36" s="7"/>
      <c r="AH36" s="7"/>
      <c r="AI36" s="7"/>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03"/>
      <c r="BH36" s="103"/>
      <c r="BI36" s="103"/>
    </row>
    <row r="37" spans="1:64" x14ac:dyDescent="0.25">
      <c r="A37" s="116" t="s">
        <v>138</v>
      </c>
      <c r="B37" s="120">
        <v>11996</v>
      </c>
      <c r="C37" s="120">
        <v>13994.52</v>
      </c>
      <c r="D37" s="120">
        <v>15104</v>
      </c>
      <c r="E37" s="120">
        <v>16834</v>
      </c>
      <c r="F37" s="120">
        <v>17402</v>
      </c>
      <c r="G37" s="120">
        <v>17516</v>
      </c>
      <c r="H37" s="120">
        <v>20625</v>
      </c>
      <c r="I37" s="120">
        <v>21333</v>
      </c>
      <c r="J37" s="120">
        <v>21789</v>
      </c>
      <c r="K37" s="120">
        <v>26066</v>
      </c>
      <c r="L37" s="124">
        <v>27411</v>
      </c>
      <c r="M37" s="120">
        <v>28989</v>
      </c>
      <c r="N37" s="7">
        <v>29982</v>
      </c>
      <c r="O37" s="120">
        <v>33557</v>
      </c>
      <c r="P37" s="120">
        <v>36951</v>
      </c>
      <c r="Q37" s="125">
        <v>39325</v>
      </c>
      <c r="R37" s="125">
        <v>40611.57</v>
      </c>
      <c r="S37" s="104">
        <v>48153.5</v>
      </c>
      <c r="T37" s="104">
        <v>50642.64</v>
      </c>
      <c r="U37" s="7">
        <v>52513</v>
      </c>
      <c r="V37" s="7">
        <v>57866</v>
      </c>
      <c r="W37" s="7">
        <v>61829.915999999997</v>
      </c>
      <c r="X37" s="7">
        <v>66700.02</v>
      </c>
      <c r="Y37" s="7">
        <v>66813.69</v>
      </c>
      <c r="Z37" s="7">
        <v>71984.714999999997</v>
      </c>
      <c r="AA37" s="7">
        <v>72646.350000000006</v>
      </c>
      <c r="AB37" s="7">
        <v>68833.937999999995</v>
      </c>
      <c r="AC37" s="7">
        <v>75539.856</v>
      </c>
      <c r="AD37" s="7">
        <v>76507.8</v>
      </c>
      <c r="AE37" s="7">
        <v>84040.566000000006</v>
      </c>
      <c r="AF37" s="7">
        <v>84867.27</v>
      </c>
      <c r="AG37" s="7">
        <v>90270.5</v>
      </c>
      <c r="AH37" s="7">
        <v>82624.073999999993</v>
      </c>
      <c r="AI37" s="7">
        <v>87384.62999999999</v>
      </c>
      <c r="AJ37" s="120">
        <v>85350.959999999992</v>
      </c>
      <c r="AK37" s="120">
        <f>AK35*0.03</f>
        <v>87957.618000000002</v>
      </c>
      <c r="AL37" s="120">
        <v>92043.239999999991</v>
      </c>
      <c r="AM37" s="120">
        <v>115860</v>
      </c>
      <c r="AN37" s="120">
        <v>120604</v>
      </c>
      <c r="AO37" s="120">
        <v>110675</v>
      </c>
      <c r="AP37" s="120">
        <v>109553</v>
      </c>
      <c r="AQ37" s="120">
        <v>113269</v>
      </c>
      <c r="AR37" s="120">
        <v>114115</v>
      </c>
      <c r="AS37" s="120">
        <v>115370</v>
      </c>
      <c r="AT37" s="120">
        <v>116611</v>
      </c>
      <c r="AU37" s="120">
        <v>118952</v>
      </c>
      <c r="AV37" s="120">
        <v>114805</v>
      </c>
      <c r="AW37" s="120">
        <v>119058.9</v>
      </c>
      <c r="AX37" s="120">
        <v>118926.8</v>
      </c>
      <c r="AY37" s="120">
        <v>118265.5</v>
      </c>
      <c r="AZ37" s="120">
        <v>118538</v>
      </c>
      <c r="BA37" s="120">
        <v>121053.1</v>
      </c>
      <c r="BB37" s="120">
        <v>128052</v>
      </c>
      <c r="BC37" s="120">
        <v>134131</v>
      </c>
      <c r="BD37" s="120">
        <v>131862</v>
      </c>
      <c r="BE37" s="120">
        <v>136049</v>
      </c>
      <c r="BF37" s="120">
        <v>128197</v>
      </c>
      <c r="BG37" s="103">
        <v>135782</v>
      </c>
      <c r="BH37" s="103">
        <v>132913</v>
      </c>
      <c r="BI37" s="103">
        <v>136297</v>
      </c>
      <c r="BJ37" s="103">
        <v>144509</v>
      </c>
      <c r="BK37" s="7">
        <v>144385</v>
      </c>
      <c r="BL37" s="139">
        <v>141644</v>
      </c>
    </row>
    <row r="38" spans="1:64" x14ac:dyDescent="0.25">
      <c r="A38" s="116" t="s">
        <v>139</v>
      </c>
      <c r="B38" s="120">
        <v>24650</v>
      </c>
      <c r="C38" s="120">
        <v>27900</v>
      </c>
      <c r="D38" s="120">
        <v>57800</v>
      </c>
      <c r="E38" s="120">
        <v>43875</v>
      </c>
      <c r="F38" s="120">
        <v>57568</v>
      </c>
      <c r="G38" s="120">
        <v>55125</v>
      </c>
      <c r="H38" s="120">
        <v>65250</v>
      </c>
      <c r="I38" s="120">
        <v>85143</v>
      </c>
      <c r="J38" s="120">
        <v>83085</v>
      </c>
      <c r="K38" s="120">
        <v>88060</v>
      </c>
      <c r="L38" s="124">
        <v>118300</v>
      </c>
      <c r="M38" s="120">
        <v>144760</v>
      </c>
      <c r="N38" s="7">
        <v>143867</v>
      </c>
      <c r="O38" s="120">
        <v>172980</v>
      </c>
      <c r="P38" s="120">
        <v>173100</v>
      </c>
      <c r="Q38" s="125">
        <v>188190</v>
      </c>
      <c r="R38" s="125">
        <v>178965</v>
      </c>
      <c r="S38" s="104">
        <v>267020</v>
      </c>
      <c r="T38" s="104">
        <v>278600</v>
      </c>
      <c r="U38" s="7">
        <v>236840</v>
      </c>
      <c r="V38" s="7">
        <v>197600</v>
      </c>
      <c r="W38" s="7">
        <v>149760</v>
      </c>
      <c r="X38" s="7">
        <v>186830</v>
      </c>
      <c r="Y38" s="7">
        <v>177120</v>
      </c>
      <c r="Z38" s="7">
        <v>172080</v>
      </c>
      <c r="AA38" s="7">
        <v>169750</v>
      </c>
      <c r="AB38" s="7">
        <v>148216</v>
      </c>
      <c r="AC38" s="7">
        <v>159390.39999999999</v>
      </c>
      <c r="AD38" s="7">
        <v>160439.5</v>
      </c>
      <c r="AE38" s="7">
        <v>171675.4</v>
      </c>
      <c r="AF38" s="7">
        <v>170550</v>
      </c>
      <c r="AG38" s="7">
        <v>177599.5</v>
      </c>
      <c r="AH38" s="7">
        <v>182160.4</v>
      </c>
      <c r="AI38" s="7">
        <v>169250</v>
      </c>
      <c r="AJ38" s="120">
        <v>174750</v>
      </c>
      <c r="AK38" s="120">
        <v>182000</v>
      </c>
      <c r="AL38" s="120">
        <v>178000</v>
      </c>
      <c r="AM38" s="120">
        <v>190400</v>
      </c>
      <c r="AN38" s="120">
        <v>199200</v>
      </c>
      <c r="AO38" s="120">
        <v>235910</v>
      </c>
      <c r="AP38" s="120">
        <v>235910</v>
      </c>
      <c r="AQ38" s="120">
        <v>210180</v>
      </c>
      <c r="AR38" s="120">
        <v>210397</v>
      </c>
      <c r="AS38" s="120">
        <v>215800</v>
      </c>
      <c r="AT38" s="120">
        <v>229547</v>
      </c>
      <c r="AU38" s="120">
        <v>238973</v>
      </c>
      <c r="AV38" s="120">
        <v>240500</v>
      </c>
      <c r="AW38" s="120">
        <v>226882.5</v>
      </c>
      <c r="AX38" s="120">
        <v>220707.5</v>
      </c>
      <c r="AY38" s="120">
        <v>218562.5</v>
      </c>
      <c r="AZ38" s="120">
        <v>223340</v>
      </c>
      <c r="BA38" s="120">
        <v>313875</v>
      </c>
      <c r="BB38" s="120">
        <v>318420</v>
      </c>
      <c r="BC38" s="120">
        <v>353520</v>
      </c>
      <c r="BD38" s="120">
        <v>369630</v>
      </c>
      <c r="BE38" s="120">
        <v>357660</v>
      </c>
      <c r="BF38" s="120">
        <v>336105</v>
      </c>
      <c r="BG38" s="103">
        <v>322287</v>
      </c>
      <c r="BH38" s="103">
        <v>313258</v>
      </c>
      <c r="BI38" s="103">
        <v>313794</v>
      </c>
      <c r="BJ38" s="103">
        <v>312095</v>
      </c>
      <c r="BK38" s="7">
        <v>389592</v>
      </c>
      <c r="BL38" s="139">
        <v>345762</v>
      </c>
    </row>
    <row r="39" spans="1:64" x14ac:dyDescent="0.25">
      <c r="A39" s="116" t="s">
        <v>208</v>
      </c>
      <c r="B39" s="120">
        <v>5450</v>
      </c>
      <c r="C39" s="120">
        <v>7364</v>
      </c>
      <c r="D39" s="120">
        <v>6099</v>
      </c>
      <c r="E39" s="120">
        <v>8496</v>
      </c>
      <c r="F39" s="120">
        <v>9902</v>
      </c>
      <c r="G39" s="120">
        <v>11884</v>
      </c>
      <c r="H39" s="120">
        <v>10715</v>
      </c>
      <c r="I39" s="120">
        <v>11712</v>
      </c>
      <c r="J39" s="120">
        <v>11561</v>
      </c>
      <c r="K39" s="120">
        <v>14340</v>
      </c>
      <c r="L39" s="124">
        <v>18352</v>
      </c>
      <c r="M39" s="120">
        <v>17466</v>
      </c>
      <c r="N39" s="7">
        <v>18106</v>
      </c>
      <c r="O39" s="120">
        <v>22461</v>
      </c>
      <c r="P39" s="120">
        <v>27110</v>
      </c>
      <c r="Q39" s="125">
        <v>27679</v>
      </c>
      <c r="R39" s="125">
        <v>28673</v>
      </c>
      <c r="S39" s="104">
        <v>32257.5</v>
      </c>
      <c r="T39" s="104">
        <v>33960</v>
      </c>
      <c r="U39" s="7">
        <v>33172</v>
      </c>
      <c r="V39" s="7">
        <v>39282</v>
      </c>
      <c r="W39" s="7">
        <v>29046</v>
      </c>
      <c r="X39" s="7">
        <v>43167</v>
      </c>
      <c r="Y39" s="7">
        <v>39949</v>
      </c>
      <c r="Z39" s="7">
        <v>44505</v>
      </c>
      <c r="AA39" s="7">
        <v>45104</v>
      </c>
      <c r="AB39" s="7">
        <v>53028.5</v>
      </c>
      <c r="AC39" s="7">
        <v>49137.4</v>
      </c>
      <c r="AD39" s="7">
        <v>56438</v>
      </c>
      <c r="AE39" s="7">
        <v>50299.4</v>
      </c>
      <c r="AF39" s="7">
        <v>51034</v>
      </c>
      <c r="AG39" s="7">
        <v>48624.5</v>
      </c>
      <c r="AH39" s="7">
        <v>55355.4</v>
      </c>
      <c r="AI39" s="7">
        <v>55363</v>
      </c>
      <c r="AJ39" s="120">
        <v>55516</v>
      </c>
      <c r="AK39" s="120">
        <v>57948.4</v>
      </c>
      <c r="AL39" s="120">
        <v>67719</v>
      </c>
      <c r="AM39" s="120">
        <v>30683</v>
      </c>
      <c r="AN39" s="120">
        <v>30721</v>
      </c>
      <c r="AO39" s="120">
        <v>20785</v>
      </c>
      <c r="AP39" s="120">
        <v>22835</v>
      </c>
      <c r="AQ39" s="120">
        <v>22426</v>
      </c>
      <c r="AR39" s="120">
        <v>24864</v>
      </c>
      <c r="AS39" s="120">
        <v>21569</v>
      </c>
      <c r="AT39" s="120">
        <v>27732</v>
      </c>
      <c r="AU39" s="120">
        <v>28244</v>
      </c>
      <c r="AV39" s="120">
        <v>23653</v>
      </c>
      <c r="AW39" s="120">
        <v>25308.799999999999</v>
      </c>
      <c r="AX39" s="120">
        <v>24436</v>
      </c>
      <c r="AY39" s="120">
        <v>24095.599999999999</v>
      </c>
      <c r="AZ39" s="120">
        <v>32936</v>
      </c>
      <c r="BA39" s="120">
        <v>29605.9</v>
      </c>
      <c r="BB39" s="120">
        <v>33585</v>
      </c>
      <c r="BC39" s="120">
        <v>30445</v>
      </c>
      <c r="BD39" s="120">
        <v>28381</v>
      </c>
      <c r="BE39" s="120">
        <v>23201</v>
      </c>
      <c r="BF39" s="120">
        <v>24025</v>
      </c>
      <c r="BG39" s="103">
        <v>27370</v>
      </c>
      <c r="BH39" s="103">
        <v>29399</v>
      </c>
      <c r="BI39" s="103">
        <v>33581</v>
      </c>
      <c r="BJ39" s="103">
        <v>47185</v>
      </c>
      <c r="BK39" s="7">
        <v>39317</v>
      </c>
      <c r="BL39" s="139">
        <v>32192</v>
      </c>
    </row>
    <row r="40" spans="1:64" x14ac:dyDescent="0.25">
      <c r="B40" s="120"/>
      <c r="C40" s="120"/>
      <c r="D40" s="120"/>
      <c r="E40" s="120"/>
      <c r="F40" s="120"/>
      <c r="G40" s="120"/>
      <c r="H40" s="120"/>
      <c r="I40" s="120"/>
      <c r="J40" s="120"/>
      <c r="K40" s="120"/>
      <c r="L40" s="124"/>
      <c r="M40" s="120"/>
      <c r="N40" s="7"/>
      <c r="O40" s="127"/>
      <c r="P40" s="127"/>
      <c r="Q40" s="125"/>
      <c r="R40" s="154"/>
      <c r="S40" s="104"/>
      <c r="T40" s="104"/>
      <c r="U40" s="7"/>
      <c r="V40" s="7"/>
      <c r="W40" s="7"/>
      <c r="X40" s="7"/>
      <c r="Y40" s="7"/>
      <c r="Z40" s="7"/>
      <c r="AA40" s="7"/>
      <c r="AB40" s="7"/>
      <c r="AC40" s="7"/>
      <c r="AD40" s="7"/>
      <c r="AE40" s="7"/>
      <c r="AF40" s="7"/>
      <c r="AG40" s="7"/>
      <c r="AH40" s="7"/>
      <c r="AI40" s="7"/>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03"/>
      <c r="BH40" s="103"/>
      <c r="BI40" s="103"/>
    </row>
    <row r="41" spans="1:64" x14ac:dyDescent="0.25">
      <c r="A41" s="116" t="s">
        <v>140</v>
      </c>
      <c r="B41" s="120">
        <v>441974</v>
      </c>
      <c r="C41" s="120">
        <v>515742.52</v>
      </c>
      <c r="D41" s="120">
        <v>582473</v>
      </c>
      <c r="E41" s="120">
        <v>630352</v>
      </c>
      <c r="F41" s="120">
        <v>664940</v>
      </c>
      <c r="G41" s="120">
        <v>668382</v>
      </c>
      <c r="H41" s="120">
        <v>784079</v>
      </c>
      <c r="I41" s="120">
        <v>829283</v>
      </c>
      <c r="J41" s="120">
        <v>842742</v>
      </c>
      <c r="K41" s="120">
        <v>997348</v>
      </c>
      <c r="L41" s="120">
        <v>1077765</v>
      </c>
      <c r="M41" s="120">
        <v>1157520</v>
      </c>
      <c r="N41" s="7">
        <v>1191338</v>
      </c>
      <c r="O41" s="120">
        <v>1347578</v>
      </c>
      <c r="P41" s="120">
        <v>1468864</v>
      </c>
      <c r="Q41" s="125">
        <v>1566025</v>
      </c>
      <c r="R41" s="125">
        <v>1601968.57</v>
      </c>
      <c r="S41" s="104">
        <v>1952551</v>
      </c>
      <c r="T41" s="104">
        <v>2051290.64</v>
      </c>
      <c r="U41" s="7">
        <v>2072948</v>
      </c>
      <c r="V41" s="7">
        <v>2223596</v>
      </c>
      <c r="W41" s="7">
        <v>2301633.1159999999</v>
      </c>
      <c r="X41" s="7">
        <v>2520031.02</v>
      </c>
      <c r="Y41" s="7">
        <v>2511005.69</v>
      </c>
      <c r="Z41" s="7">
        <v>2688060.2149999999</v>
      </c>
      <c r="AA41" s="7">
        <v>2709045.35</v>
      </c>
      <c r="AB41" s="7">
        <v>2564543.0380000002</v>
      </c>
      <c r="AC41" s="7">
        <v>2802062.8560000001</v>
      </c>
      <c r="AD41" s="7">
        <v>2843645.3</v>
      </c>
      <c r="AE41" s="7">
        <v>3107367.5660000001</v>
      </c>
      <c r="AF41" s="7">
        <v>3135360.27</v>
      </c>
      <c r="AG41" s="7">
        <v>3325515</v>
      </c>
      <c r="AH41" s="7">
        <v>3074275.6739999996</v>
      </c>
      <c r="AI41" s="7">
        <v>3224818.63</v>
      </c>
      <c r="AJ41" s="120">
        <v>3160648.96</v>
      </c>
      <c r="AK41" s="120">
        <f>AK35+AK37+AK38+AK39</f>
        <v>3259826.6179999998</v>
      </c>
      <c r="AL41" s="120">
        <v>3405870.24</v>
      </c>
      <c r="AM41" s="120">
        <v>4198910</v>
      </c>
      <c r="AN41" s="120">
        <v>4370666</v>
      </c>
      <c r="AO41" s="120">
        <v>4056545</v>
      </c>
      <c r="AP41" s="120">
        <v>4020065</v>
      </c>
      <c r="AQ41" s="120">
        <v>4121486</v>
      </c>
      <c r="AR41" s="120">
        <v>4153194</v>
      </c>
      <c r="AS41" s="120">
        <v>4198416</v>
      </c>
      <c r="AT41" s="120">
        <v>4260914</v>
      </c>
      <c r="AU41" s="120">
        <v>4351229</v>
      </c>
      <c r="AV41" s="120">
        <v>4205797.5</v>
      </c>
      <c r="AW41" s="120">
        <v>4339878.7</v>
      </c>
      <c r="AX41" s="120">
        <v>4328298.4000000004</v>
      </c>
      <c r="AY41" s="103">
        <f t="shared" ref="AY41:BG41" si="1">+AY35+SUM(AY37:AY39)</f>
        <v>4303106.3999999994</v>
      </c>
      <c r="AZ41" s="103">
        <f t="shared" si="1"/>
        <v>4326071</v>
      </c>
      <c r="BA41" s="103">
        <f t="shared" si="1"/>
        <v>4499637.3000000007</v>
      </c>
      <c r="BB41" s="103">
        <f t="shared" si="1"/>
        <v>4748471</v>
      </c>
      <c r="BC41" s="103">
        <f t="shared" si="1"/>
        <v>4989130</v>
      </c>
      <c r="BD41" s="103">
        <f t="shared" si="1"/>
        <v>4925260</v>
      </c>
      <c r="BE41" s="103">
        <f t="shared" si="1"/>
        <v>5051860</v>
      </c>
      <c r="BF41" s="103">
        <f t="shared" si="1"/>
        <v>4761575</v>
      </c>
      <c r="BG41" s="103">
        <f t="shared" si="1"/>
        <v>5011521</v>
      </c>
      <c r="BH41" s="103">
        <f>+BH39+BH38+BH37+BH35</f>
        <v>4905997</v>
      </c>
      <c r="BI41" s="103">
        <f>+BI39+BI38+BI37+BI35</f>
        <v>5026889</v>
      </c>
      <c r="BJ41" s="103">
        <f>+BJ39+BJ38+BJ37+BJ35</f>
        <v>5320749</v>
      </c>
      <c r="BK41" s="103">
        <f>+BK35+SUM(BK37:BK39)</f>
        <v>5386128</v>
      </c>
      <c r="BL41" s="105">
        <f>+BL39+BL38+BL37+BL35</f>
        <v>5241048</v>
      </c>
    </row>
    <row r="42" spans="1:64" x14ac:dyDescent="0.25">
      <c r="A42" s="116" t="s">
        <v>141</v>
      </c>
      <c r="B42" s="155">
        <v>4.5</v>
      </c>
      <c r="C42" s="155">
        <v>5.117</v>
      </c>
      <c r="D42" s="155">
        <v>5.07</v>
      </c>
      <c r="E42" s="155">
        <v>4.84</v>
      </c>
      <c r="F42" s="155">
        <v>5.1100000000000003</v>
      </c>
      <c r="G42" s="155">
        <v>5.76</v>
      </c>
      <c r="H42" s="155">
        <v>4.5999999999999996</v>
      </c>
      <c r="I42" s="155">
        <v>5.3840000000000003</v>
      </c>
      <c r="J42" s="155">
        <v>4.9710000000000001</v>
      </c>
      <c r="K42" s="155">
        <v>4.9059999999999997</v>
      </c>
      <c r="L42" s="155">
        <v>5.7539999999999996</v>
      </c>
      <c r="M42" s="127">
        <v>5.4160000000000004</v>
      </c>
      <c r="N42" s="127">
        <v>5.516</v>
      </c>
      <c r="O42" s="127">
        <v>6.032</v>
      </c>
      <c r="P42" s="127">
        <v>5.6020000000000003</v>
      </c>
      <c r="Q42" s="154">
        <v>5.391</v>
      </c>
      <c r="R42" s="154">
        <v>5.0259999999999998</v>
      </c>
      <c r="S42" s="117">
        <v>5.4470000000000001</v>
      </c>
      <c r="T42" s="128">
        <v>5.6340000000000003</v>
      </c>
      <c r="U42" s="128">
        <v>5.6</v>
      </c>
      <c r="V42" s="128">
        <v>6.3739999999999997</v>
      </c>
      <c r="W42" s="128">
        <v>5.5119999999999996</v>
      </c>
      <c r="X42" s="128">
        <v>5.9</v>
      </c>
      <c r="Y42" s="128">
        <v>5.6050000000000004</v>
      </c>
      <c r="Z42" s="128">
        <v>6.2439999999999998</v>
      </c>
      <c r="AA42" s="128">
        <v>5.952</v>
      </c>
      <c r="AB42" s="128">
        <v>6.3609999999999998</v>
      </c>
      <c r="AC42" s="128">
        <v>5.8780000000000001</v>
      </c>
      <c r="AD42" s="128">
        <v>6.3109999999999999</v>
      </c>
      <c r="AE42" s="128">
        <v>6.1210000000000004</v>
      </c>
      <c r="AF42" s="128">
        <v>6.0439999999999996</v>
      </c>
      <c r="AG42" s="128">
        <v>5.9619999999999997</v>
      </c>
      <c r="AH42" s="128">
        <v>6.34</v>
      </c>
      <c r="AI42" s="128">
        <v>5.9480000000000004</v>
      </c>
      <c r="AJ42" s="127">
        <v>6.1539999999999999</v>
      </c>
      <c r="AK42" s="128">
        <v>6.1749999999999998</v>
      </c>
      <c r="AL42" s="128">
        <v>6.0110000000000001</v>
      </c>
      <c r="AM42" s="128">
        <v>6.3460000000000001</v>
      </c>
      <c r="AN42" s="128">
        <v>6.4039999999999999</v>
      </c>
      <c r="AO42" s="128">
        <v>5.7590000000000003</v>
      </c>
      <c r="AP42" s="128">
        <v>5.6219999999999999</v>
      </c>
      <c r="AQ42" s="128">
        <v>5.2690000000000001</v>
      </c>
      <c r="AR42" s="128">
        <v>5.3620000000000001</v>
      </c>
      <c r="AS42" s="128">
        <v>4.7119999999999997</v>
      </c>
      <c r="AT42" s="128">
        <v>5.5380000000000003</v>
      </c>
      <c r="AU42" s="128">
        <v>5.22</v>
      </c>
      <c r="AV42" s="128">
        <v>5.1440000000000001</v>
      </c>
      <c r="AW42" s="128">
        <v>5.4562999999999997</v>
      </c>
      <c r="AX42" s="128">
        <v>5.4687999999999999</v>
      </c>
      <c r="AY42" s="128">
        <v>5.03</v>
      </c>
      <c r="AZ42" s="128">
        <v>5.4320000000000004</v>
      </c>
      <c r="BA42" s="128">
        <v>4.9984000000000002</v>
      </c>
      <c r="BB42" s="128">
        <v>5.1289999999999996</v>
      </c>
      <c r="BC42" s="128">
        <v>5.5090000000000003</v>
      </c>
      <c r="BD42" s="128">
        <v>5.38</v>
      </c>
      <c r="BE42" s="128">
        <v>5.0039999999999996</v>
      </c>
      <c r="BF42" s="128">
        <v>5.1580000000000004</v>
      </c>
      <c r="BG42" s="112">
        <v>5.5919999999999996</v>
      </c>
      <c r="BH42" s="112">
        <v>5.6130000000000004</v>
      </c>
      <c r="BI42" s="112">
        <v>5.6079999999999997</v>
      </c>
      <c r="BJ42" s="112">
        <v>6.34</v>
      </c>
      <c r="BK42" s="112">
        <v>6.093</v>
      </c>
      <c r="BL42" s="158">
        <v>6.181</v>
      </c>
    </row>
    <row r="43" spans="1:64" x14ac:dyDescent="0.25">
      <c r="A43" s="116" t="s">
        <v>142</v>
      </c>
      <c r="B43" s="120">
        <v>106049</v>
      </c>
      <c r="C43" s="120">
        <v>100791</v>
      </c>
      <c r="D43" s="120">
        <v>114886.19329388559</v>
      </c>
      <c r="E43" s="120">
        <v>130238.01652892563</v>
      </c>
      <c r="F43" s="120">
        <v>130125.2446183953</v>
      </c>
      <c r="G43" s="120">
        <v>116038.54166666667</v>
      </c>
      <c r="H43" s="120">
        <v>170451.95652173914</v>
      </c>
      <c r="I43" s="120">
        <v>154027.30312035661</v>
      </c>
      <c r="J43" s="120">
        <v>169531.68376584188</v>
      </c>
      <c r="K43" s="120">
        <v>203291.47982062781</v>
      </c>
      <c r="L43" s="120">
        <v>187307.09071949948</v>
      </c>
      <c r="M43" s="120">
        <v>213722.30428360411</v>
      </c>
      <c r="N43" s="7">
        <v>215978.60768672952</v>
      </c>
      <c r="O43" s="120">
        <v>223404.84084880637</v>
      </c>
      <c r="P43" s="120">
        <v>262203.49875044625</v>
      </c>
      <c r="Q43" s="125">
        <v>290514</v>
      </c>
      <c r="R43" s="125">
        <v>318710</v>
      </c>
      <c r="S43" s="104">
        <v>358484</v>
      </c>
      <c r="T43" s="104">
        <v>364060</v>
      </c>
      <c r="U43" s="7">
        <v>370169.28571428574</v>
      </c>
      <c r="V43" s="7">
        <v>348854.09475996235</v>
      </c>
      <c r="W43" s="7">
        <v>417581</v>
      </c>
      <c r="X43" s="7">
        <v>427123.90169491526</v>
      </c>
      <c r="Y43" s="7">
        <v>448020</v>
      </c>
      <c r="Z43" s="7">
        <v>430508</v>
      </c>
      <c r="AA43" s="7">
        <v>455176</v>
      </c>
      <c r="AB43" s="7">
        <v>403138</v>
      </c>
      <c r="AC43" s="7">
        <v>476709</v>
      </c>
      <c r="AD43" s="7">
        <v>450554</v>
      </c>
      <c r="AE43" s="7">
        <v>507642</v>
      </c>
      <c r="AF43" s="7">
        <v>518761</v>
      </c>
      <c r="AG43" s="7">
        <v>557794</v>
      </c>
      <c r="AH43" s="7">
        <v>484934</v>
      </c>
      <c r="AI43" s="7">
        <v>542133</v>
      </c>
      <c r="AJ43" s="120">
        <v>513621</v>
      </c>
      <c r="AK43" s="120">
        <v>527911</v>
      </c>
      <c r="AL43" s="120">
        <v>566561</v>
      </c>
      <c r="AM43" s="120">
        <v>666275</v>
      </c>
      <c r="AN43" s="120">
        <v>684210</v>
      </c>
      <c r="AO43" s="120">
        <v>706722</v>
      </c>
      <c r="AP43" s="120">
        <v>728827</v>
      </c>
      <c r="AQ43" s="120">
        <v>791008</v>
      </c>
      <c r="AR43" s="120">
        <v>775834</v>
      </c>
      <c r="AS43" s="120">
        <v>902189</v>
      </c>
      <c r="AT43" s="120">
        <v>791452</v>
      </c>
      <c r="AU43" s="120">
        <v>850176</v>
      </c>
      <c r="AV43" s="120">
        <v>820086</v>
      </c>
      <c r="AW43" s="120">
        <v>795388.6</v>
      </c>
      <c r="AX43" s="120">
        <v>791453</v>
      </c>
      <c r="AY43" s="100">
        <f>+AY41/AY42</f>
        <v>855488.34990059631</v>
      </c>
      <c r="AZ43" s="100">
        <f>+AZ41/AZ42</f>
        <v>796404.8232695139</v>
      </c>
      <c r="BA43" s="100">
        <f>+BA41/BA42</f>
        <v>900215.52896927029</v>
      </c>
      <c r="BB43" s="100">
        <f>+BB41/BB42</f>
        <v>925808.34470657061</v>
      </c>
      <c r="BC43" s="100">
        <f>+BC41/BC42</f>
        <v>905632.60119803948</v>
      </c>
      <c r="BD43" s="100">
        <f t="shared" ref="BD43:BL43" si="2">+BD41/BD42</f>
        <v>915475.83643122681</v>
      </c>
      <c r="BE43" s="100">
        <f t="shared" si="2"/>
        <v>1009564.3485211831</v>
      </c>
      <c r="BF43" s="100">
        <f t="shared" si="2"/>
        <v>923143.66033346253</v>
      </c>
      <c r="BG43" s="100">
        <f t="shared" si="2"/>
        <v>896194.7424892704</v>
      </c>
      <c r="BH43" s="100">
        <f t="shared" si="2"/>
        <v>874041.86709424539</v>
      </c>
      <c r="BI43" s="100">
        <f t="shared" si="2"/>
        <v>896378.20970042807</v>
      </c>
      <c r="BJ43" s="100">
        <f t="shared" si="2"/>
        <v>839234.85804416402</v>
      </c>
      <c r="BK43" s="100">
        <f t="shared" si="2"/>
        <v>883986.21368783852</v>
      </c>
      <c r="BL43" s="106">
        <f t="shared" si="2"/>
        <v>847928.81410774949</v>
      </c>
    </row>
    <row r="44" spans="1:64" x14ac:dyDescent="0.25">
      <c r="AD44" s="7"/>
      <c r="AE44"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1DFF-8317-44F2-BB8A-50B0320C293D}">
  <sheetPr codeName="Hoja35">
    <tabColor theme="6" tint="-0.249977111117893"/>
  </sheetPr>
  <dimension ref="A1:BM44"/>
  <sheetViews>
    <sheetView zoomScaleNormal="100" workbookViewId="0">
      <pane xSplit="61" ySplit="7" topLeftCell="BJ33"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16.85546875" customWidth="1"/>
    <col min="2" max="2" width="24.28515625" customWidth="1"/>
    <col min="3" max="61" width="11.42578125" hidden="1" customWidth="1"/>
    <col min="62" max="62" width="11.42578125" customWidth="1"/>
    <col min="65" max="65" width="11.42578125" style="152"/>
  </cols>
  <sheetData>
    <row r="1" spans="1:65" x14ac:dyDescent="0.25">
      <c r="A1" s="116" t="s">
        <v>144</v>
      </c>
      <c r="P1" s="134"/>
    </row>
    <row r="2" spans="1:65" x14ac:dyDescent="0.25">
      <c r="A2" s="116" t="s">
        <v>145</v>
      </c>
    </row>
    <row r="3" spans="1:65" x14ac:dyDescent="0.25">
      <c r="A3" s="116" t="s">
        <v>146</v>
      </c>
    </row>
    <row r="5" spans="1:65" x14ac:dyDescent="0.25">
      <c r="A5" s="118" t="s">
        <v>272</v>
      </c>
    </row>
    <row r="6" spans="1:65" ht="20.25" x14ac:dyDescent="0.3">
      <c r="A6" s="135" t="s">
        <v>148</v>
      </c>
    </row>
    <row r="8" spans="1:65" x14ac:dyDescent="0.25">
      <c r="C8" s="117" t="s">
        <v>149</v>
      </c>
      <c r="D8" s="117" t="s">
        <v>150</v>
      </c>
      <c r="E8" s="117" t="s">
        <v>151</v>
      </c>
      <c r="F8" s="117" t="s">
        <v>152</v>
      </c>
      <c r="G8" s="117" t="s">
        <v>153</v>
      </c>
      <c r="H8" s="117" t="s">
        <v>215</v>
      </c>
      <c r="I8" s="117" t="s">
        <v>155</v>
      </c>
      <c r="J8" s="117" t="s">
        <v>156</v>
      </c>
      <c r="K8" s="117" t="s">
        <v>157</v>
      </c>
      <c r="L8" s="117" t="s">
        <v>158</v>
      </c>
      <c r="M8" s="117" t="s">
        <v>159</v>
      </c>
      <c r="N8" s="117" t="s">
        <v>160</v>
      </c>
      <c r="O8" s="120" t="s">
        <v>161</v>
      </c>
      <c r="P8" s="117" t="s">
        <v>162</v>
      </c>
      <c r="Q8" s="117" t="s">
        <v>163</v>
      </c>
      <c r="R8" s="117" t="s">
        <v>164</v>
      </c>
      <c r="S8" s="117" t="s">
        <v>165</v>
      </c>
      <c r="T8" s="117" t="s">
        <v>166</v>
      </c>
      <c r="U8" s="117" t="s">
        <v>167</v>
      </c>
      <c r="V8" s="117" t="s">
        <v>168</v>
      </c>
      <c r="W8" s="117" t="s">
        <v>169</v>
      </c>
      <c r="X8" s="122" t="s">
        <v>170</v>
      </c>
      <c r="Y8" s="122" t="s">
        <v>171</v>
      </c>
      <c r="Z8" s="122" t="s">
        <v>172</v>
      </c>
      <c r="AA8" s="122" t="s">
        <v>173</v>
      </c>
      <c r="AB8" s="122" t="s">
        <v>174</v>
      </c>
      <c r="AC8" s="122" t="s">
        <v>175</v>
      </c>
      <c r="AD8" s="122" t="s">
        <v>176</v>
      </c>
      <c r="AE8" s="122" t="s">
        <v>177</v>
      </c>
      <c r="AF8" s="122" t="s">
        <v>178</v>
      </c>
      <c r="AG8" s="122" t="s">
        <v>179</v>
      </c>
      <c r="AH8" s="122" t="s">
        <v>180</v>
      </c>
      <c r="AI8" s="122" t="s">
        <v>181</v>
      </c>
      <c r="AJ8" s="122" t="s">
        <v>182</v>
      </c>
      <c r="AK8" s="122" t="s">
        <v>183</v>
      </c>
      <c r="AL8" s="122" t="s">
        <v>184</v>
      </c>
      <c r="AM8" s="122" t="s">
        <v>185</v>
      </c>
      <c r="AN8" s="122" t="s">
        <v>186</v>
      </c>
      <c r="AO8" s="122" t="s">
        <v>187</v>
      </c>
      <c r="AP8" s="122" t="s">
        <v>188</v>
      </c>
      <c r="AQ8" s="122" t="s">
        <v>189</v>
      </c>
      <c r="AR8" s="122" t="s">
        <v>190</v>
      </c>
      <c r="AS8" s="122" t="s">
        <v>191</v>
      </c>
      <c r="AT8" s="122" t="s">
        <v>192</v>
      </c>
      <c r="AU8" s="122" t="s">
        <v>193</v>
      </c>
      <c r="AV8" s="122" t="s">
        <v>194</v>
      </c>
      <c r="AW8" s="122" t="s">
        <v>195</v>
      </c>
      <c r="AX8" s="123" t="s">
        <v>196</v>
      </c>
      <c r="AY8" s="123" t="s">
        <v>197</v>
      </c>
      <c r="AZ8" s="123" t="s">
        <v>198</v>
      </c>
      <c r="BA8" s="123" t="s">
        <v>199</v>
      </c>
      <c r="BB8" s="123" t="s">
        <v>200</v>
      </c>
      <c r="BC8" s="123" t="s">
        <v>262</v>
      </c>
      <c r="BD8" s="108" t="s">
        <v>202</v>
      </c>
      <c r="BE8" s="108" t="s">
        <v>203</v>
      </c>
      <c r="BF8" s="108" t="s">
        <v>263</v>
      </c>
      <c r="BG8" s="108" t="s">
        <v>264</v>
      </c>
      <c r="BH8" s="108" t="s">
        <v>265</v>
      </c>
      <c r="BI8" s="108" t="s">
        <v>204</v>
      </c>
      <c r="BJ8" s="108" t="s">
        <v>268</v>
      </c>
      <c r="BK8" s="108" t="s">
        <v>205</v>
      </c>
      <c r="BL8" s="108" t="s">
        <v>206</v>
      </c>
      <c r="BM8" s="156" t="s">
        <v>207</v>
      </c>
    </row>
    <row r="9" spans="1:65" x14ac:dyDescent="0.25">
      <c r="C9" s="137"/>
      <c r="D9" s="137"/>
      <c r="E9" s="137"/>
      <c r="F9" s="137"/>
      <c r="G9" s="137"/>
      <c r="H9" s="137"/>
      <c r="I9" s="137"/>
      <c r="J9" s="137"/>
      <c r="K9" s="137"/>
      <c r="L9" s="137"/>
      <c r="M9" s="115"/>
      <c r="O9" s="137"/>
      <c r="P9" s="115"/>
      <c r="Q9" s="115"/>
      <c r="R9" s="138"/>
    </row>
    <row r="10" spans="1:65" x14ac:dyDescent="0.25">
      <c r="A10" s="116" t="s">
        <v>113</v>
      </c>
      <c r="C10" s="120">
        <v>4957</v>
      </c>
      <c r="D10" s="120">
        <v>5000</v>
      </c>
      <c r="E10" s="120">
        <v>5144</v>
      </c>
      <c r="F10" s="120">
        <v>5224</v>
      </c>
      <c r="G10" s="120">
        <v>5133</v>
      </c>
      <c r="H10" s="120">
        <v>5243</v>
      </c>
      <c r="I10" s="120">
        <v>8000</v>
      </c>
      <c r="J10" s="120">
        <v>8161</v>
      </c>
      <c r="K10" s="120">
        <v>8292</v>
      </c>
      <c r="L10" s="120">
        <v>8252</v>
      </c>
      <c r="M10" s="124">
        <v>8000</v>
      </c>
      <c r="N10" s="120">
        <v>8000</v>
      </c>
      <c r="O10" s="120">
        <v>10000</v>
      </c>
      <c r="P10" s="120">
        <v>10000</v>
      </c>
      <c r="Q10" s="120">
        <v>10000</v>
      </c>
      <c r="R10" s="125">
        <v>10000</v>
      </c>
      <c r="S10" s="125">
        <v>18000</v>
      </c>
      <c r="T10" s="104">
        <v>18000</v>
      </c>
      <c r="U10" s="104">
        <v>18000</v>
      </c>
      <c r="V10" s="124">
        <v>20000</v>
      </c>
      <c r="W10" s="104">
        <v>20000</v>
      </c>
      <c r="X10" s="104">
        <v>20000.5</v>
      </c>
      <c r="Y10" s="104">
        <v>20000</v>
      </c>
      <c r="Z10" s="104">
        <v>20000</v>
      </c>
      <c r="AA10" s="104">
        <v>30000</v>
      </c>
      <c r="AB10" s="104">
        <v>25000</v>
      </c>
      <c r="AC10" s="104">
        <v>30000</v>
      </c>
      <c r="AD10" s="104">
        <v>30000</v>
      </c>
      <c r="AE10" s="104">
        <v>30000</v>
      </c>
      <c r="AF10" s="104">
        <v>30000</v>
      </c>
      <c r="AG10" s="104">
        <v>40000</v>
      </c>
      <c r="AH10" s="104">
        <v>30000</v>
      </c>
      <c r="AI10" s="104">
        <v>40000</v>
      </c>
      <c r="AJ10" s="104">
        <v>30000</v>
      </c>
      <c r="AK10" s="104">
        <v>30000</v>
      </c>
      <c r="AL10" s="99">
        <v>40000</v>
      </c>
      <c r="AM10" s="104">
        <v>40000</v>
      </c>
      <c r="AN10" s="104">
        <v>40000</v>
      </c>
      <c r="AO10" s="104">
        <v>40000</v>
      </c>
      <c r="AP10" s="104">
        <v>40001</v>
      </c>
      <c r="AQ10" s="104">
        <v>40000</v>
      </c>
      <c r="AR10" s="104">
        <v>40000</v>
      </c>
      <c r="AS10" s="104">
        <v>40001</v>
      </c>
      <c r="AT10" s="104">
        <v>40000</v>
      </c>
      <c r="AU10" s="104">
        <v>40000</v>
      </c>
      <c r="AV10" s="104">
        <v>39999</v>
      </c>
      <c r="AW10" s="104">
        <v>40000</v>
      </c>
      <c r="AX10" s="104">
        <v>40000</v>
      </c>
      <c r="AY10" s="104">
        <v>40000</v>
      </c>
      <c r="AZ10" s="104">
        <v>40000</v>
      </c>
      <c r="BA10" s="104">
        <v>40000</v>
      </c>
      <c r="BB10" s="104">
        <v>50000</v>
      </c>
      <c r="BC10" s="104">
        <v>50000</v>
      </c>
      <c r="BD10" s="104">
        <v>50000</v>
      </c>
      <c r="BE10" s="104">
        <v>50000</v>
      </c>
      <c r="BF10" s="104">
        <v>50000</v>
      </c>
      <c r="BG10" s="104">
        <v>50000</v>
      </c>
      <c r="BH10" s="103">
        <v>50000</v>
      </c>
      <c r="BI10" s="103">
        <v>80000</v>
      </c>
      <c r="BJ10" s="103">
        <v>80000</v>
      </c>
      <c r="BK10" s="103">
        <v>80000</v>
      </c>
      <c r="BL10" s="7">
        <v>80000</v>
      </c>
      <c r="BM10" s="139">
        <v>80000</v>
      </c>
    </row>
    <row r="11" spans="1:65" x14ac:dyDescent="0.25">
      <c r="A11" s="116" t="s">
        <v>114</v>
      </c>
      <c r="C11" s="120">
        <v>66999</v>
      </c>
      <c r="D11" s="120">
        <v>63372</v>
      </c>
      <c r="E11" s="120">
        <v>73499</v>
      </c>
      <c r="F11" s="120">
        <v>58318</v>
      </c>
      <c r="G11" s="120">
        <v>87006</v>
      </c>
      <c r="H11" s="120">
        <v>77165</v>
      </c>
      <c r="I11" s="120">
        <v>77741</v>
      </c>
      <c r="J11" s="120">
        <v>78391</v>
      </c>
      <c r="K11" s="120">
        <v>88174</v>
      </c>
      <c r="L11" s="120">
        <v>97482</v>
      </c>
      <c r="M11" s="124">
        <v>100000</v>
      </c>
      <c r="N11" s="120">
        <v>100000</v>
      </c>
      <c r="O11" s="120">
        <v>100000</v>
      </c>
      <c r="P11" s="120">
        <v>100000</v>
      </c>
      <c r="Q11" s="120">
        <v>100000</v>
      </c>
      <c r="R11" s="125">
        <v>100000</v>
      </c>
      <c r="S11" s="125">
        <v>100000</v>
      </c>
      <c r="T11" s="104">
        <v>120000</v>
      </c>
      <c r="U11" s="104">
        <v>135000</v>
      </c>
      <c r="V11" s="124">
        <v>150000</v>
      </c>
      <c r="W11" s="104">
        <v>150000</v>
      </c>
      <c r="X11" s="104">
        <v>150000.5</v>
      </c>
      <c r="Y11" s="104">
        <v>200000</v>
      </c>
      <c r="Z11" s="104">
        <v>250000</v>
      </c>
      <c r="AA11" s="104">
        <v>300000</v>
      </c>
      <c r="AB11" s="104">
        <v>300000</v>
      </c>
      <c r="AC11" s="104">
        <v>300000</v>
      </c>
      <c r="AD11" s="104">
        <v>350000</v>
      </c>
      <c r="AE11" s="104">
        <v>400000</v>
      </c>
      <c r="AF11" s="104">
        <v>400000</v>
      </c>
      <c r="AG11" s="104">
        <v>300000</v>
      </c>
      <c r="AH11" s="104">
        <v>400000</v>
      </c>
      <c r="AI11" s="104">
        <v>300000</v>
      </c>
      <c r="AJ11" s="104">
        <v>400000</v>
      </c>
      <c r="AK11" s="104">
        <v>400000</v>
      </c>
      <c r="AL11" s="99">
        <v>350000</v>
      </c>
      <c r="AM11" s="104">
        <v>350000</v>
      </c>
      <c r="AN11" s="104">
        <v>400001</v>
      </c>
      <c r="AO11" s="104">
        <v>599999</v>
      </c>
      <c r="AP11" s="104">
        <v>599999</v>
      </c>
      <c r="AQ11" s="104">
        <v>600000</v>
      </c>
      <c r="AR11" s="104">
        <v>500000</v>
      </c>
      <c r="AS11" s="104">
        <v>500000</v>
      </c>
      <c r="AT11" s="104">
        <v>650000</v>
      </c>
      <c r="AU11" s="104">
        <v>600000</v>
      </c>
      <c r="AV11" s="104">
        <v>600000</v>
      </c>
      <c r="AW11" s="104">
        <v>600000</v>
      </c>
      <c r="AX11" s="104">
        <v>600000</v>
      </c>
      <c r="AY11" s="104">
        <v>600000</v>
      </c>
      <c r="AZ11" s="104">
        <v>600000</v>
      </c>
      <c r="BA11" s="104">
        <v>600000</v>
      </c>
      <c r="BB11" s="104">
        <v>600000</v>
      </c>
      <c r="BC11" s="104">
        <v>800000</v>
      </c>
      <c r="BD11" s="104">
        <v>800000</v>
      </c>
      <c r="BE11" s="104">
        <v>800000</v>
      </c>
      <c r="BF11" s="104">
        <v>800000</v>
      </c>
      <c r="BG11" s="104">
        <v>800000</v>
      </c>
      <c r="BH11" s="103">
        <v>800000</v>
      </c>
      <c r="BI11" s="103">
        <v>900000</v>
      </c>
      <c r="BJ11" s="103">
        <v>900000</v>
      </c>
      <c r="BK11" s="103">
        <v>1000000</v>
      </c>
      <c r="BL11" s="7">
        <v>1000000</v>
      </c>
      <c r="BM11" s="139">
        <v>1000000</v>
      </c>
    </row>
    <row r="12" spans="1:65" x14ac:dyDescent="0.25">
      <c r="A12" s="116" t="s">
        <v>115</v>
      </c>
      <c r="C12" s="120">
        <v>36086</v>
      </c>
      <c r="D12" s="120">
        <v>37411</v>
      </c>
      <c r="E12" s="120">
        <v>38589</v>
      </c>
      <c r="F12" s="120">
        <v>57551</v>
      </c>
      <c r="G12" s="120">
        <v>56242</v>
      </c>
      <c r="H12" s="120">
        <v>68866</v>
      </c>
      <c r="I12" s="120">
        <v>87440</v>
      </c>
      <c r="J12" s="120">
        <v>68483</v>
      </c>
      <c r="K12" s="120">
        <v>82685</v>
      </c>
      <c r="L12" s="120">
        <v>81748</v>
      </c>
      <c r="M12" s="124">
        <v>89000</v>
      </c>
      <c r="N12" s="120">
        <v>88000</v>
      </c>
      <c r="O12" s="120">
        <v>91000</v>
      </c>
      <c r="P12" s="120">
        <v>101000</v>
      </c>
      <c r="Q12" s="120">
        <v>124000</v>
      </c>
      <c r="R12" s="125">
        <v>185000</v>
      </c>
      <c r="S12" s="125">
        <v>185000</v>
      </c>
      <c r="T12" s="104">
        <v>159000</v>
      </c>
      <c r="U12" s="104">
        <v>162000</v>
      </c>
      <c r="V12" s="124">
        <v>110000</v>
      </c>
      <c r="W12" s="104">
        <v>130000</v>
      </c>
      <c r="X12" s="104">
        <v>165000.5</v>
      </c>
      <c r="Y12" s="104">
        <v>170000</v>
      </c>
      <c r="Z12" s="104">
        <v>190000</v>
      </c>
      <c r="AA12" s="104">
        <v>190000</v>
      </c>
      <c r="AB12" s="104">
        <v>190000</v>
      </c>
      <c r="AC12" s="104">
        <v>215000</v>
      </c>
      <c r="AD12" s="104">
        <v>215000</v>
      </c>
      <c r="AE12" s="104">
        <v>185000</v>
      </c>
      <c r="AF12" s="104">
        <v>215000</v>
      </c>
      <c r="AG12" s="104">
        <v>250000</v>
      </c>
      <c r="AH12" s="104">
        <v>170000</v>
      </c>
      <c r="AI12" s="104">
        <v>222500</v>
      </c>
      <c r="AJ12" s="104">
        <v>215000</v>
      </c>
      <c r="AK12" s="104">
        <v>215000</v>
      </c>
      <c r="AL12" s="99">
        <v>170000</v>
      </c>
      <c r="AM12" s="104">
        <v>215000</v>
      </c>
      <c r="AN12" s="104">
        <v>225001</v>
      </c>
      <c r="AO12" s="104">
        <v>235001</v>
      </c>
      <c r="AP12" s="104">
        <v>257999</v>
      </c>
      <c r="AQ12" s="104">
        <v>258000</v>
      </c>
      <c r="AR12" s="104">
        <v>296000</v>
      </c>
      <c r="AS12" s="104">
        <v>219999</v>
      </c>
      <c r="AT12" s="104">
        <v>260000</v>
      </c>
      <c r="AU12" s="104">
        <v>310000</v>
      </c>
      <c r="AV12" s="104">
        <v>233001</v>
      </c>
      <c r="AW12" s="104">
        <v>235000</v>
      </c>
      <c r="AX12" s="104">
        <v>233000</v>
      </c>
      <c r="AY12" s="104">
        <v>250000</v>
      </c>
      <c r="AZ12" s="104">
        <v>255000</v>
      </c>
      <c r="BA12" s="104">
        <v>250000</v>
      </c>
      <c r="BB12" s="104">
        <v>330000</v>
      </c>
      <c r="BC12" s="104">
        <v>420000</v>
      </c>
      <c r="BD12" s="104">
        <v>500000</v>
      </c>
      <c r="BE12" s="104">
        <v>385000</v>
      </c>
      <c r="BF12" s="104">
        <v>390000</v>
      </c>
      <c r="BG12" s="104">
        <v>390000</v>
      </c>
      <c r="BH12" s="103">
        <v>390000</v>
      </c>
      <c r="BI12" s="103">
        <v>400000</v>
      </c>
      <c r="BJ12" s="103">
        <v>480000</v>
      </c>
      <c r="BK12" s="103">
        <v>400000</v>
      </c>
      <c r="BL12" s="7">
        <v>490000</v>
      </c>
      <c r="BM12" s="139">
        <v>495000</v>
      </c>
    </row>
    <row r="13" spans="1:65" x14ac:dyDescent="0.25">
      <c r="A13" s="116" t="s">
        <v>116</v>
      </c>
      <c r="C13" s="120">
        <v>43363</v>
      </c>
      <c r="D13" s="120">
        <v>50753</v>
      </c>
      <c r="E13" s="120">
        <v>52993</v>
      </c>
      <c r="F13" s="120">
        <v>51237</v>
      </c>
      <c r="G13" s="120">
        <v>62674</v>
      </c>
      <c r="H13" s="120">
        <v>77234</v>
      </c>
      <c r="I13" s="120">
        <v>87648</v>
      </c>
      <c r="J13" s="120">
        <v>76492</v>
      </c>
      <c r="K13" s="120">
        <v>81643</v>
      </c>
      <c r="L13" s="120">
        <v>112066</v>
      </c>
      <c r="M13" s="124">
        <v>100224</v>
      </c>
      <c r="N13" s="120">
        <v>107215</v>
      </c>
      <c r="O13" s="120">
        <v>118523</v>
      </c>
      <c r="P13" s="120">
        <v>128982</v>
      </c>
      <c r="Q13" s="120">
        <v>142262</v>
      </c>
      <c r="R13" s="125">
        <v>164039</v>
      </c>
      <c r="S13" s="125">
        <v>167715</v>
      </c>
      <c r="T13" s="104">
        <v>208165</v>
      </c>
      <c r="U13" s="104">
        <v>220681</v>
      </c>
      <c r="V13" s="124">
        <v>236429</v>
      </c>
      <c r="W13" s="104">
        <v>269909</v>
      </c>
      <c r="X13" s="104">
        <v>262349</v>
      </c>
      <c r="Y13" s="104">
        <v>276896</v>
      </c>
      <c r="Z13" s="104">
        <v>250687</v>
      </c>
      <c r="AA13" s="104">
        <v>273854</v>
      </c>
      <c r="AB13" s="104">
        <v>299165</v>
      </c>
      <c r="AC13" s="104">
        <v>330742</v>
      </c>
      <c r="AD13" s="104">
        <v>371740</v>
      </c>
      <c r="AE13" s="104">
        <v>368127</v>
      </c>
      <c r="AF13" s="104">
        <v>360144</v>
      </c>
      <c r="AG13" s="104">
        <v>381491</v>
      </c>
      <c r="AH13" s="104">
        <v>347743</v>
      </c>
      <c r="AI13" s="104">
        <v>357343</v>
      </c>
      <c r="AJ13" s="104">
        <v>361322</v>
      </c>
      <c r="AK13" s="104">
        <v>337685</v>
      </c>
      <c r="AL13" s="99">
        <f>AL14+AL15</f>
        <v>365570</v>
      </c>
      <c r="AM13" s="104">
        <v>379761</v>
      </c>
      <c r="AN13" s="104">
        <v>401599</v>
      </c>
      <c r="AO13" s="104">
        <v>504000</v>
      </c>
      <c r="AP13" s="104">
        <v>594599</v>
      </c>
      <c r="AQ13" s="104">
        <v>519600</v>
      </c>
      <c r="AR13" s="104">
        <v>544384</v>
      </c>
      <c r="AS13" s="104">
        <v>607200</v>
      </c>
      <c r="AT13" s="104">
        <v>638260</v>
      </c>
      <c r="AU13" s="104">
        <v>617100</v>
      </c>
      <c r="AV13" s="104">
        <v>669001</v>
      </c>
      <c r="AW13" s="104">
        <v>744000</v>
      </c>
      <c r="AX13" s="104">
        <v>610000</v>
      </c>
      <c r="AY13" s="104">
        <v>592400</v>
      </c>
      <c r="AZ13" s="104">
        <v>632400</v>
      </c>
      <c r="BA13" s="104">
        <v>592400</v>
      </c>
      <c r="BB13" s="104">
        <v>639000</v>
      </c>
      <c r="BC13" s="104">
        <v>654000</v>
      </c>
      <c r="BD13" s="104">
        <v>654000</v>
      </c>
      <c r="BE13" s="104">
        <v>706000</v>
      </c>
      <c r="BF13" s="104">
        <v>710000</v>
      </c>
      <c r="BG13" s="104">
        <v>777400</v>
      </c>
      <c r="BH13" s="103">
        <v>736460</v>
      </c>
      <c r="BI13" s="103">
        <v>662708</v>
      </c>
      <c r="BJ13" s="103">
        <v>833698</v>
      </c>
      <c r="BK13" s="103">
        <v>769000</v>
      </c>
      <c r="BL13" s="7">
        <v>891096</v>
      </c>
      <c r="BM13" s="139">
        <v>843374</v>
      </c>
    </row>
    <row r="14" spans="1:65" x14ac:dyDescent="0.25">
      <c r="A14" s="116" t="s">
        <v>117</v>
      </c>
      <c r="C14" s="120">
        <v>36762</v>
      </c>
      <c r="D14" s="120">
        <v>40428</v>
      </c>
      <c r="E14" s="120">
        <v>40678</v>
      </c>
      <c r="F14" s="120">
        <v>44207</v>
      </c>
      <c r="G14" s="120">
        <v>52390</v>
      </c>
      <c r="H14" s="120">
        <v>57753</v>
      </c>
      <c r="I14" s="120">
        <v>58377</v>
      </c>
      <c r="J14" s="120">
        <v>58366</v>
      </c>
      <c r="K14" s="120">
        <v>60070</v>
      </c>
      <c r="L14" s="120">
        <v>84974</v>
      </c>
      <c r="M14" s="124">
        <v>88224</v>
      </c>
      <c r="N14" s="120">
        <v>96415</v>
      </c>
      <c r="O14" s="120">
        <v>102623</v>
      </c>
      <c r="P14" s="120">
        <v>116982</v>
      </c>
      <c r="Q14" s="120">
        <v>128762</v>
      </c>
      <c r="R14" s="125">
        <v>148639</v>
      </c>
      <c r="S14" s="125">
        <v>157215</v>
      </c>
      <c r="T14" s="104">
        <v>188665</v>
      </c>
      <c r="U14" s="104">
        <v>197181</v>
      </c>
      <c r="V14" s="124">
        <v>206429</v>
      </c>
      <c r="W14" s="104">
        <v>209909</v>
      </c>
      <c r="X14" s="104">
        <v>224849</v>
      </c>
      <c r="Y14" s="104">
        <v>224396</v>
      </c>
      <c r="Z14" s="104">
        <v>224187</v>
      </c>
      <c r="AA14" s="104">
        <v>247354</v>
      </c>
      <c r="AB14" s="104">
        <v>246665</v>
      </c>
      <c r="AC14" s="104">
        <v>285742</v>
      </c>
      <c r="AD14" s="104">
        <v>326740</v>
      </c>
      <c r="AE14" s="104">
        <v>293127</v>
      </c>
      <c r="AF14" s="104">
        <v>310144</v>
      </c>
      <c r="AG14" s="104">
        <v>361491</v>
      </c>
      <c r="AH14" s="104">
        <v>296743</v>
      </c>
      <c r="AI14" s="104">
        <v>337343</v>
      </c>
      <c r="AJ14" s="104">
        <v>305322</v>
      </c>
      <c r="AK14" s="104">
        <v>307685</v>
      </c>
      <c r="AL14" s="99">
        <v>325570</v>
      </c>
      <c r="AM14" s="104">
        <v>359761</v>
      </c>
      <c r="AN14" s="104">
        <v>337599</v>
      </c>
      <c r="AO14" s="104">
        <v>440000</v>
      </c>
      <c r="AP14" s="104">
        <v>474601</v>
      </c>
      <c r="AQ14" s="104">
        <v>474600</v>
      </c>
      <c r="AR14" s="104">
        <v>414384</v>
      </c>
      <c r="AS14" s="104">
        <v>510401</v>
      </c>
      <c r="AT14" s="104">
        <v>612260</v>
      </c>
      <c r="AU14" s="104">
        <v>467100</v>
      </c>
      <c r="AV14" s="104">
        <v>544000</v>
      </c>
      <c r="AW14" s="104">
        <v>544000</v>
      </c>
      <c r="AX14" s="104">
        <v>540000</v>
      </c>
      <c r="AY14" s="104">
        <v>562400</v>
      </c>
      <c r="AZ14" s="104">
        <v>562400</v>
      </c>
      <c r="BA14" s="104">
        <v>562400</v>
      </c>
      <c r="BB14" s="104">
        <v>604000</v>
      </c>
      <c r="BC14" s="104">
        <v>604000</v>
      </c>
      <c r="BD14" s="104">
        <v>604000</v>
      </c>
      <c r="BE14" s="104">
        <v>656000</v>
      </c>
      <c r="BF14" s="104">
        <v>670000</v>
      </c>
      <c r="BG14" s="104">
        <v>731400</v>
      </c>
      <c r="BH14" s="103">
        <v>690460</v>
      </c>
      <c r="BI14" s="103">
        <v>612708</v>
      </c>
      <c r="BJ14" s="103">
        <v>603698</v>
      </c>
      <c r="BK14" s="103">
        <v>614000</v>
      </c>
      <c r="BL14" s="7">
        <v>721096</v>
      </c>
      <c r="BM14" s="139">
        <v>678374</v>
      </c>
    </row>
    <row r="15" spans="1:65" x14ac:dyDescent="0.25">
      <c r="A15" s="116" t="s">
        <v>118</v>
      </c>
      <c r="C15" s="120">
        <v>6600</v>
      </c>
      <c r="D15" s="120">
        <v>10326</v>
      </c>
      <c r="E15" s="120">
        <v>12315</v>
      </c>
      <c r="F15" s="120">
        <v>7030</v>
      </c>
      <c r="G15" s="120">
        <v>10283</v>
      </c>
      <c r="H15" s="120">
        <v>19481</v>
      </c>
      <c r="I15" s="120">
        <v>29271</v>
      </c>
      <c r="J15" s="120">
        <v>18126</v>
      </c>
      <c r="K15" s="120">
        <v>21573</v>
      </c>
      <c r="L15" s="120">
        <v>27092</v>
      </c>
      <c r="M15" s="124">
        <v>12000</v>
      </c>
      <c r="N15" s="120">
        <v>10800</v>
      </c>
      <c r="O15" s="120">
        <v>15900</v>
      </c>
      <c r="P15" s="120">
        <v>12000</v>
      </c>
      <c r="Q15" s="120">
        <v>13500</v>
      </c>
      <c r="R15" s="125">
        <v>15400</v>
      </c>
      <c r="S15" s="125">
        <v>10500</v>
      </c>
      <c r="T15" s="104">
        <v>19500</v>
      </c>
      <c r="U15" s="104">
        <v>23500</v>
      </c>
      <c r="V15" s="124">
        <v>30000</v>
      </c>
      <c r="W15" s="104">
        <v>60000</v>
      </c>
      <c r="X15" s="104">
        <v>37500</v>
      </c>
      <c r="Y15" s="104">
        <v>52500</v>
      </c>
      <c r="Z15" s="104">
        <v>26500</v>
      </c>
      <c r="AA15" s="104">
        <v>26500</v>
      </c>
      <c r="AB15" s="104">
        <v>52500</v>
      </c>
      <c r="AC15" s="104">
        <v>45000</v>
      </c>
      <c r="AD15" s="104">
        <v>45000</v>
      </c>
      <c r="AE15" s="104">
        <v>75000</v>
      </c>
      <c r="AF15" s="104">
        <v>50000</v>
      </c>
      <c r="AG15" s="104">
        <v>20000</v>
      </c>
      <c r="AH15" s="104">
        <v>51000</v>
      </c>
      <c r="AI15" s="104">
        <v>20000</v>
      </c>
      <c r="AJ15" s="104">
        <v>56000</v>
      </c>
      <c r="AK15" s="104">
        <v>30000</v>
      </c>
      <c r="AL15" s="99">
        <v>40000</v>
      </c>
      <c r="AM15" s="104">
        <v>20000</v>
      </c>
      <c r="AN15" s="104">
        <v>64000</v>
      </c>
      <c r="AO15" s="104">
        <v>64000</v>
      </c>
      <c r="AP15" s="104">
        <v>120001</v>
      </c>
      <c r="AQ15" s="104">
        <v>45000</v>
      </c>
      <c r="AR15" s="104">
        <v>130000</v>
      </c>
      <c r="AS15" s="104">
        <v>96799</v>
      </c>
      <c r="AT15" s="104">
        <v>26000</v>
      </c>
      <c r="AU15" s="104">
        <v>150000</v>
      </c>
      <c r="AV15" s="104">
        <v>125001</v>
      </c>
      <c r="AW15" s="104">
        <v>200000</v>
      </c>
      <c r="AX15" s="104">
        <v>70000</v>
      </c>
      <c r="AY15" s="104">
        <v>30000</v>
      </c>
      <c r="AZ15" s="104">
        <v>70000</v>
      </c>
      <c r="BA15" s="104">
        <v>30000</v>
      </c>
      <c r="BB15" s="104">
        <v>35000</v>
      </c>
      <c r="BC15" s="104">
        <v>50000</v>
      </c>
      <c r="BD15" s="104">
        <v>50000</v>
      </c>
      <c r="BE15" s="104">
        <v>50000</v>
      </c>
      <c r="BF15" s="104">
        <v>40000</v>
      </c>
      <c r="BG15" s="104">
        <v>46000</v>
      </c>
      <c r="BH15" s="103">
        <v>46000</v>
      </c>
      <c r="BI15" s="103">
        <v>50000</v>
      </c>
      <c r="BJ15" s="103">
        <v>230000</v>
      </c>
      <c r="BK15" s="103">
        <v>155000</v>
      </c>
      <c r="BL15" s="7">
        <v>170000</v>
      </c>
      <c r="BM15" s="139">
        <v>165000</v>
      </c>
    </row>
    <row r="16" spans="1:65" x14ac:dyDescent="0.25">
      <c r="A16" s="116" t="s">
        <v>119</v>
      </c>
      <c r="C16" s="120">
        <v>31953</v>
      </c>
      <c r="D16" s="120">
        <v>41014</v>
      </c>
      <c r="E16" s="120">
        <v>37230</v>
      </c>
      <c r="F16" s="120">
        <v>43009</v>
      </c>
      <c r="G16" s="120">
        <v>32490</v>
      </c>
      <c r="H16" s="120">
        <v>22557</v>
      </c>
      <c r="I16" s="120">
        <v>32178</v>
      </c>
      <c r="J16" s="120">
        <v>50793</v>
      </c>
      <c r="K16" s="120">
        <v>17679</v>
      </c>
      <c r="L16" s="120">
        <v>67231</v>
      </c>
      <c r="M16" s="124">
        <v>70316</v>
      </c>
      <c r="N16" s="120">
        <v>80569</v>
      </c>
      <c r="O16" s="120">
        <v>80807</v>
      </c>
      <c r="P16" s="120">
        <v>82732</v>
      </c>
      <c r="Q16" s="120">
        <v>78205</v>
      </c>
      <c r="R16" s="125">
        <v>73026</v>
      </c>
      <c r="S16" s="125">
        <v>86212</v>
      </c>
      <c r="T16" s="104">
        <v>123086</v>
      </c>
      <c r="U16" s="104">
        <v>146369</v>
      </c>
      <c r="V16" s="124">
        <v>151533</v>
      </c>
      <c r="W16" s="104">
        <v>162751</v>
      </c>
      <c r="X16" s="104">
        <v>153803</v>
      </c>
      <c r="Y16" s="104">
        <v>165317</v>
      </c>
      <c r="Z16" s="104">
        <v>162533</v>
      </c>
      <c r="AA16" s="104">
        <v>168456</v>
      </c>
      <c r="AB16" s="104">
        <v>192263</v>
      </c>
      <c r="AC16" s="104">
        <v>195712</v>
      </c>
      <c r="AD16" s="104">
        <v>194123</v>
      </c>
      <c r="AE16" s="104">
        <v>144462</v>
      </c>
      <c r="AF16" s="104">
        <v>201879</v>
      </c>
      <c r="AG16" s="104">
        <v>236012</v>
      </c>
      <c r="AH16" s="104">
        <v>218951</v>
      </c>
      <c r="AI16" s="104">
        <v>137525</v>
      </c>
      <c r="AJ16" s="104">
        <v>247054</v>
      </c>
      <c r="AK16" s="104">
        <v>216041</v>
      </c>
      <c r="AL16" s="99">
        <f>AL17+AL18</f>
        <v>184618</v>
      </c>
      <c r="AM16" s="104">
        <v>172884</v>
      </c>
      <c r="AN16" s="104">
        <v>275701</v>
      </c>
      <c r="AO16" s="104">
        <v>315700</v>
      </c>
      <c r="AP16" s="104">
        <v>320851</v>
      </c>
      <c r="AQ16" s="104">
        <v>320850</v>
      </c>
      <c r="AR16" s="104">
        <v>323000</v>
      </c>
      <c r="AS16" s="104">
        <v>300401</v>
      </c>
      <c r="AT16" s="104">
        <v>310800</v>
      </c>
      <c r="AU16" s="104">
        <v>392904</v>
      </c>
      <c r="AV16" s="104">
        <v>410305</v>
      </c>
      <c r="AW16" s="104">
        <v>410304</v>
      </c>
      <c r="AX16" s="104">
        <v>397000</v>
      </c>
      <c r="AY16" s="104">
        <v>347000</v>
      </c>
      <c r="AZ16" s="104">
        <v>322000</v>
      </c>
      <c r="BA16" s="104">
        <v>372000</v>
      </c>
      <c r="BB16" s="104">
        <v>440000</v>
      </c>
      <c r="BC16" s="104">
        <v>410000</v>
      </c>
      <c r="BD16" s="104">
        <v>443000</v>
      </c>
      <c r="BE16" s="104">
        <v>450000</v>
      </c>
      <c r="BF16" s="104">
        <v>490000</v>
      </c>
      <c r="BG16" s="104">
        <v>490000</v>
      </c>
      <c r="BH16" s="103">
        <v>460000</v>
      </c>
      <c r="BI16" s="103">
        <v>505000</v>
      </c>
      <c r="BJ16" s="103">
        <v>625000</v>
      </c>
      <c r="BK16" s="103">
        <v>605000</v>
      </c>
      <c r="BL16" s="7">
        <v>640000</v>
      </c>
      <c r="BM16" s="139">
        <v>645000</v>
      </c>
    </row>
    <row r="17" spans="1:65" x14ac:dyDescent="0.25">
      <c r="A17" s="116" t="s">
        <v>120</v>
      </c>
      <c r="C17" s="120">
        <v>12982</v>
      </c>
      <c r="D17" s="120">
        <v>8445</v>
      </c>
      <c r="E17" s="120">
        <v>9173</v>
      </c>
      <c r="F17" s="120">
        <v>14177</v>
      </c>
      <c r="G17" s="120">
        <v>14874</v>
      </c>
      <c r="H17" s="120">
        <v>14277</v>
      </c>
      <c r="I17" s="120">
        <v>19755</v>
      </c>
      <c r="J17" s="120">
        <v>21821</v>
      </c>
      <c r="K17" s="120">
        <v>0</v>
      </c>
      <c r="L17" s="120">
        <v>29142</v>
      </c>
      <c r="M17" s="124">
        <v>31100</v>
      </c>
      <c r="N17" s="120">
        <v>26450</v>
      </c>
      <c r="O17" s="120">
        <v>29737</v>
      </c>
      <c r="P17" s="120">
        <v>29737</v>
      </c>
      <c r="Q17" s="120">
        <v>29737</v>
      </c>
      <c r="R17" s="125">
        <v>29337</v>
      </c>
      <c r="S17" s="125">
        <v>40337</v>
      </c>
      <c r="T17" s="104">
        <v>49743</v>
      </c>
      <c r="U17" s="104">
        <v>63000</v>
      </c>
      <c r="V17" s="124">
        <v>53000</v>
      </c>
      <c r="W17" s="104">
        <v>63000</v>
      </c>
      <c r="X17" s="104">
        <v>63000</v>
      </c>
      <c r="Y17" s="104">
        <v>69000</v>
      </c>
      <c r="Z17" s="104">
        <v>74320</v>
      </c>
      <c r="AA17" s="104">
        <v>74320</v>
      </c>
      <c r="AB17" s="104">
        <v>86300</v>
      </c>
      <c r="AC17" s="104">
        <v>86300</v>
      </c>
      <c r="AD17" s="104">
        <v>89500</v>
      </c>
      <c r="AE17" s="104">
        <v>88430</v>
      </c>
      <c r="AF17" s="104">
        <v>88430</v>
      </c>
      <c r="AG17" s="104">
        <v>88430</v>
      </c>
      <c r="AH17" s="104">
        <v>89430</v>
      </c>
      <c r="AI17" s="104">
        <v>38510</v>
      </c>
      <c r="AJ17" s="104">
        <v>112720</v>
      </c>
      <c r="AK17" s="104">
        <v>20000</v>
      </c>
      <c r="AL17" s="99">
        <v>92600</v>
      </c>
      <c r="AM17" s="104">
        <v>122600</v>
      </c>
      <c r="AN17" s="104">
        <v>115700</v>
      </c>
      <c r="AO17" s="104">
        <v>115701</v>
      </c>
      <c r="AP17" s="104">
        <v>120850</v>
      </c>
      <c r="AQ17" s="104">
        <v>120850</v>
      </c>
      <c r="AR17" s="104">
        <v>123000</v>
      </c>
      <c r="AS17" s="104">
        <v>159401</v>
      </c>
      <c r="AT17" s="104">
        <v>160800</v>
      </c>
      <c r="AU17" s="104">
        <v>192904</v>
      </c>
      <c r="AV17" s="104">
        <v>210304</v>
      </c>
      <c r="AW17" s="104">
        <v>210304</v>
      </c>
      <c r="AX17" s="104">
        <v>197000</v>
      </c>
      <c r="AY17" s="104">
        <v>197000</v>
      </c>
      <c r="AZ17" s="104">
        <v>197000</v>
      </c>
      <c r="BA17" s="104">
        <v>197000</v>
      </c>
      <c r="BB17" s="104">
        <v>230000</v>
      </c>
      <c r="BC17" s="104">
        <v>230000</v>
      </c>
      <c r="BD17" s="104">
        <v>263000</v>
      </c>
      <c r="BE17" s="104">
        <v>270000</v>
      </c>
      <c r="BF17" s="104">
        <v>400000</v>
      </c>
      <c r="BG17" s="104">
        <v>400000</v>
      </c>
      <c r="BH17" s="103">
        <v>400000</v>
      </c>
      <c r="BI17" s="103">
        <v>400000</v>
      </c>
      <c r="BJ17" s="103">
        <v>450000</v>
      </c>
      <c r="BK17" s="103">
        <v>500000</v>
      </c>
      <c r="BL17" s="7">
        <v>500000</v>
      </c>
      <c r="BM17" s="139">
        <v>505000</v>
      </c>
    </row>
    <row r="18" spans="1:65" x14ac:dyDescent="0.25">
      <c r="A18" s="116" t="s">
        <v>121</v>
      </c>
      <c r="C18" s="120">
        <v>18971</v>
      </c>
      <c r="D18" s="120">
        <v>32569</v>
      </c>
      <c r="E18" s="120">
        <v>28057</v>
      </c>
      <c r="F18" s="120">
        <v>28832</v>
      </c>
      <c r="G18" s="120">
        <v>17616</v>
      </c>
      <c r="H18" s="120">
        <v>8280</v>
      </c>
      <c r="I18" s="120">
        <v>12423</v>
      </c>
      <c r="J18" s="120">
        <v>28972</v>
      </c>
      <c r="K18" s="120">
        <v>17679</v>
      </c>
      <c r="L18" s="120">
        <v>38089</v>
      </c>
      <c r="M18" s="124">
        <v>39216</v>
      </c>
      <c r="N18" s="120">
        <v>54119</v>
      </c>
      <c r="O18" s="120">
        <v>51070</v>
      </c>
      <c r="P18" s="120">
        <v>52995</v>
      </c>
      <c r="Q18" s="120">
        <v>48468</v>
      </c>
      <c r="R18" s="125">
        <v>43689</v>
      </c>
      <c r="S18" s="125">
        <v>45875</v>
      </c>
      <c r="T18" s="104">
        <v>73343</v>
      </c>
      <c r="U18" s="104">
        <v>83369</v>
      </c>
      <c r="V18" s="124">
        <v>98533</v>
      </c>
      <c r="W18" s="104">
        <v>99751</v>
      </c>
      <c r="X18" s="104">
        <v>90803</v>
      </c>
      <c r="Y18" s="104">
        <v>96317</v>
      </c>
      <c r="Z18" s="104">
        <v>88213</v>
      </c>
      <c r="AA18" s="104">
        <v>94136</v>
      </c>
      <c r="AB18" s="104">
        <v>105963</v>
      </c>
      <c r="AC18" s="104">
        <v>109412</v>
      </c>
      <c r="AD18" s="104">
        <v>104623</v>
      </c>
      <c r="AE18" s="104">
        <v>56032</v>
      </c>
      <c r="AF18" s="104">
        <v>113449</v>
      </c>
      <c r="AG18" s="104">
        <v>147582</v>
      </c>
      <c r="AH18" s="104">
        <v>129521</v>
      </c>
      <c r="AI18" s="104">
        <v>99015</v>
      </c>
      <c r="AJ18" s="104">
        <v>134334</v>
      </c>
      <c r="AK18" s="104">
        <v>196041</v>
      </c>
      <c r="AL18" s="99">
        <v>92018</v>
      </c>
      <c r="AM18" s="104">
        <v>50284</v>
      </c>
      <c r="AN18" s="104">
        <v>160001</v>
      </c>
      <c r="AO18" s="104">
        <v>200000</v>
      </c>
      <c r="AP18" s="104">
        <v>200000</v>
      </c>
      <c r="AQ18" s="104">
        <v>200000</v>
      </c>
      <c r="AR18" s="104">
        <v>200000</v>
      </c>
      <c r="AS18" s="104">
        <v>141000</v>
      </c>
      <c r="AT18" s="104">
        <v>150000</v>
      </c>
      <c r="AU18" s="104">
        <v>200000</v>
      </c>
      <c r="AV18" s="104">
        <v>199999</v>
      </c>
      <c r="AW18" s="104">
        <v>200000</v>
      </c>
      <c r="AX18" s="104">
        <v>200000</v>
      </c>
      <c r="AY18" s="104">
        <v>150000</v>
      </c>
      <c r="AZ18" s="104">
        <v>125000</v>
      </c>
      <c r="BA18" s="104">
        <v>175000</v>
      </c>
      <c r="BB18" s="104">
        <v>210000</v>
      </c>
      <c r="BC18" s="104">
        <v>180000</v>
      </c>
      <c r="BD18" s="104">
        <v>180000</v>
      </c>
      <c r="BE18" s="104">
        <v>180000</v>
      </c>
      <c r="BF18" s="104">
        <v>90000</v>
      </c>
      <c r="BG18" s="104">
        <v>90000</v>
      </c>
      <c r="BH18" s="103">
        <v>60000</v>
      </c>
      <c r="BI18" s="103">
        <v>105000</v>
      </c>
      <c r="BJ18" s="103">
        <v>175000</v>
      </c>
      <c r="BK18" s="103">
        <v>105000</v>
      </c>
      <c r="BL18" s="7">
        <v>140000</v>
      </c>
      <c r="BM18" s="139">
        <v>140000</v>
      </c>
    </row>
    <row r="19" spans="1:65" x14ac:dyDescent="0.25">
      <c r="A19" s="116" t="s">
        <v>122</v>
      </c>
      <c r="C19" s="120">
        <v>42260</v>
      </c>
      <c r="D19" s="120">
        <v>50693</v>
      </c>
      <c r="E19" s="120">
        <v>67549</v>
      </c>
      <c r="F19" s="120">
        <v>84967</v>
      </c>
      <c r="G19" s="120">
        <v>78850</v>
      </c>
      <c r="H19" s="120">
        <v>86764</v>
      </c>
      <c r="I19" s="120">
        <v>81439</v>
      </c>
      <c r="J19" s="120">
        <v>91312</v>
      </c>
      <c r="K19" s="120">
        <v>78714</v>
      </c>
      <c r="L19" s="120">
        <v>128121</v>
      </c>
      <c r="M19" s="124">
        <v>133063</v>
      </c>
      <c r="N19" s="120">
        <v>154578</v>
      </c>
      <c r="O19" s="120">
        <v>148978</v>
      </c>
      <c r="P19" s="120">
        <v>151887</v>
      </c>
      <c r="Q19" s="120">
        <v>267777</v>
      </c>
      <c r="R19" s="125">
        <v>217161</v>
      </c>
      <c r="S19" s="125">
        <v>240362</v>
      </c>
      <c r="T19" s="104">
        <v>228653</v>
      </c>
      <c r="U19" s="104">
        <v>215944</v>
      </c>
      <c r="V19" s="124">
        <v>241010</v>
      </c>
      <c r="W19" s="104">
        <v>250168</v>
      </c>
      <c r="X19" s="104">
        <v>254163</v>
      </c>
      <c r="Y19" s="104">
        <v>274044</v>
      </c>
      <c r="Z19" s="104">
        <v>299120</v>
      </c>
      <c r="AA19" s="104">
        <v>347363</v>
      </c>
      <c r="AB19" s="104">
        <v>340530</v>
      </c>
      <c r="AC19" s="104">
        <v>388427</v>
      </c>
      <c r="AD19" s="104">
        <v>412331</v>
      </c>
      <c r="AE19" s="104">
        <v>496334</v>
      </c>
      <c r="AF19" s="104">
        <v>554135.6</v>
      </c>
      <c r="AG19" s="104">
        <v>542074</v>
      </c>
      <c r="AH19" s="104">
        <v>561929</v>
      </c>
      <c r="AI19" s="104">
        <v>551315</v>
      </c>
      <c r="AJ19" s="104">
        <v>415666</v>
      </c>
      <c r="AK19" s="104">
        <v>499554</v>
      </c>
      <c r="AL19" s="99">
        <f>AL20+AL21</f>
        <v>585406.6</v>
      </c>
      <c r="AM19" s="104">
        <v>676639</v>
      </c>
      <c r="AN19" s="104">
        <v>680295</v>
      </c>
      <c r="AO19" s="104">
        <v>784718</v>
      </c>
      <c r="AP19" s="104">
        <v>717548</v>
      </c>
      <c r="AQ19" s="104">
        <v>595000</v>
      </c>
      <c r="AR19" s="104">
        <v>614911</v>
      </c>
      <c r="AS19" s="104">
        <v>807078</v>
      </c>
      <c r="AT19" s="104">
        <v>569600</v>
      </c>
      <c r="AU19" s="104">
        <v>664090</v>
      </c>
      <c r="AV19" s="104">
        <v>789232</v>
      </c>
      <c r="AW19" s="104">
        <v>842700</v>
      </c>
      <c r="AX19" s="104">
        <v>804750</v>
      </c>
      <c r="AY19" s="104">
        <v>846000</v>
      </c>
      <c r="AZ19" s="104">
        <v>763000</v>
      </c>
      <c r="BA19" s="104">
        <v>618500</v>
      </c>
      <c r="BB19" s="104">
        <v>765600</v>
      </c>
      <c r="BC19" s="104">
        <v>793600</v>
      </c>
      <c r="BD19" s="104">
        <v>793600</v>
      </c>
      <c r="BE19" s="104">
        <v>844000</v>
      </c>
      <c r="BF19" s="104">
        <v>540500</v>
      </c>
      <c r="BG19" s="104">
        <v>606566</v>
      </c>
      <c r="BH19" s="103">
        <v>627175</v>
      </c>
      <c r="BI19" s="103">
        <v>701701</v>
      </c>
      <c r="BJ19" s="103">
        <v>717869</v>
      </c>
      <c r="BK19" s="103">
        <v>831450</v>
      </c>
      <c r="BL19" s="7">
        <v>774828</v>
      </c>
      <c r="BM19" s="139">
        <v>774449</v>
      </c>
    </row>
    <row r="20" spans="1:65" x14ac:dyDescent="0.25">
      <c r="A20" s="116" t="s">
        <v>123</v>
      </c>
      <c r="C20" s="120">
        <v>33883</v>
      </c>
      <c r="D20" s="120">
        <v>43462</v>
      </c>
      <c r="E20" s="120">
        <v>60219</v>
      </c>
      <c r="F20" s="120">
        <v>75959</v>
      </c>
      <c r="G20" s="120">
        <v>70356</v>
      </c>
      <c r="H20" s="120">
        <v>81100</v>
      </c>
      <c r="I20" s="120">
        <v>75131</v>
      </c>
      <c r="J20" s="120">
        <v>79553</v>
      </c>
      <c r="K20" s="120">
        <v>70774</v>
      </c>
      <c r="L20" s="120">
        <v>119159</v>
      </c>
      <c r="M20" s="124">
        <v>122563</v>
      </c>
      <c r="N20" s="120">
        <v>144078</v>
      </c>
      <c r="O20" s="120">
        <v>136978</v>
      </c>
      <c r="P20" s="120">
        <v>143887</v>
      </c>
      <c r="Q20" s="120">
        <v>240777</v>
      </c>
      <c r="R20" s="125">
        <v>211761</v>
      </c>
      <c r="S20" s="125">
        <v>220862</v>
      </c>
      <c r="T20" s="104">
        <v>220653</v>
      </c>
      <c r="U20" s="104">
        <v>201190</v>
      </c>
      <c r="V20" s="124">
        <v>193010</v>
      </c>
      <c r="W20" s="104">
        <v>228168</v>
      </c>
      <c r="X20" s="104">
        <v>226163</v>
      </c>
      <c r="Y20" s="104">
        <v>234044</v>
      </c>
      <c r="Z20" s="104">
        <v>283120</v>
      </c>
      <c r="AA20" s="104">
        <v>331363</v>
      </c>
      <c r="AB20" s="104">
        <v>324530</v>
      </c>
      <c r="AC20" s="104">
        <v>372427</v>
      </c>
      <c r="AD20" s="104">
        <v>352331</v>
      </c>
      <c r="AE20" s="104">
        <v>436334</v>
      </c>
      <c r="AF20" s="104">
        <v>528373.30000000005</v>
      </c>
      <c r="AG20" s="104">
        <v>506074</v>
      </c>
      <c r="AH20" s="104">
        <v>523792</v>
      </c>
      <c r="AI20" s="104">
        <v>503315</v>
      </c>
      <c r="AJ20" s="104">
        <v>379666</v>
      </c>
      <c r="AK20" s="104">
        <v>445554</v>
      </c>
      <c r="AL20" s="99">
        <v>545406.6</v>
      </c>
      <c r="AM20" s="104">
        <v>636639</v>
      </c>
      <c r="AN20" s="104">
        <v>608296</v>
      </c>
      <c r="AO20" s="104">
        <v>712716</v>
      </c>
      <c r="AP20" s="104">
        <v>674547</v>
      </c>
      <c r="AQ20" s="104">
        <v>514000</v>
      </c>
      <c r="AR20" s="104">
        <v>559911</v>
      </c>
      <c r="AS20" s="104">
        <v>748577</v>
      </c>
      <c r="AT20" s="104">
        <v>529600</v>
      </c>
      <c r="AU20" s="104">
        <v>551500</v>
      </c>
      <c r="AV20" s="104">
        <v>740232</v>
      </c>
      <c r="AW20" s="104">
        <v>793700</v>
      </c>
      <c r="AX20" s="104">
        <v>708750</v>
      </c>
      <c r="AY20" s="104">
        <v>758000</v>
      </c>
      <c r="AZ20" s="104">
        <v>675000</v>
      </c>
      <c r="BA20" s="104">
        <v>546500</v>
      </c>
      <c r="BB20" s="104">
        <v>665600</v>
      </c>
      <c r="BC20" s="104">
        <v>693600</v>
      </c>
      <c r="BD20" s="104">
        <v>693600</v>
      </c>
      <c r="BE20" s="104">
        <v>724000</v>
      </c>
      <c r="BF20" s="104">
        <v>490500</v>
      </c>
      <c r="BG20" s="104">
        <v>556566</v>
      </c>
      <c r="BH20" s="103">
        <v>577175</v>
      </c>
      <c r="BI20" s="103">
        <v>596701</v>
      </c>
      <c r="BJ20" s="103">
        <v>633982</v>
      </c>
      <c r="BK20" s="103">
        <v>726450</v>
      </c>
      <c r="BL20" s="7">
        <v>669828</v>
      </c>
      <c r="BM20" s="139">
        <v>669449</v>
      </c>
    </row>
    <row r="21" spans="1:65" x14ac:dyDescent="0.25">
      <c r="A21" s="116" t="s">
        <v>124</v>
      </c>
      <c r="C21" s="120">
        <v>8377</v>
      </c>
      <c r="D21" s="120">
        <v>7231</v>
      </c>
      <c r="E21" s="120">
        <v>7330</v>
      </c>
      <c r="F21" s="120">
        <v>9009</v>
      </c>
      <c r="G21" s="120">
        <v>8494</v>
      </c>
      <c r="H21" s="120">
        <v>5665</v>
      </c>
      <c r="I21" s="120">
        <v>6308</v>
      </c>
      <c r="J21" s="120">
        <v>11759</v>
      </c>
      <c r="K21" s="120">
        <v>7940</v>
      </c>
      <c r="L21" s="120">
        <v>8962</v>
      </c>
      <c r="M21" s="124">
        <v>10500</v>
      </c>
      <c r="N21" s="120">
        <v>10500</v>
      </c>
      <c r="O21" s="120">
        <v>12000</v>
      </c>
      <c r="P21" s="120">
        <v>8000</v>
      </c>
      <c r="Q21" s="120">
        <v>27000</v>
      </c>
      <c r="R21" s="125">
        <v>5400</v>
      </c>
      <c r="S21" s="125">
        <v>19500</v>
      </c>
      <c r="T21" s="104">
        <v>8000</v>
      </c>
      <c r="U21" s="104">
        <v>14754</v>
      </c>
      <c r="V21" s="124">
        <v>48000</v>
      </c>
      <c r="W21" s="104">
        <v>22000</v>
      </c>
      <c r="X21" s="104">
        <v>28000</v>
      </c>
      <c r="Y21" s="104">
        <v>40000</v>
      </c>
      <c r="Z21" s="104">
        <v>16000</v>
      </c>
      <c r="AA21" s="104">
        <v>16000</v>
      </c>
      <c r="AB21" s="104">
        <v>16000</v>
      </c>
      <c r="AC21" s="104">
        <v>16000</v>
      </c>
      <c r="AD21" s="104">
        <v>60000</v>
      </c>
      <c r="AE21" s="104">
        <v>60000</v>
      </c>
      <c r="AF21" s="104">
        <v>25762.3</v>
      </c>
      <c r="AG21" s="104">
        <v>36000</v>
      </c>
      <c r="AH21" s="104">
        <v>38137</v>
      </c>
      <c r="AI21" s="104">
        <v>48000</v>
      </c>
      <c r="AJ21" s="104">
        <v>36000</v>
      </c>
      <c r="AK21" s="104">
        <v>54000</v>
      </c>
      <c r="AL21" s="99">
        <v>40000</v>
      </c>
      <c r="AM21" s="104">
        <v>40000</v>
      </c>
      <c r="AN21" s="104">
        <v>72001</v>
      </c>
      <c r="AO21" s="104">
        <v>72001</v>
      </c>
      <c r="AP21" s="104">
        <v>43000</v>
      </c>
      <c r="AQ21" s="104">
        <v>81000</v>
      </c>
      <c r="AR21" s="104">
        <v>55000</v>
      </c>
      <c r="AS21" s="104">
        <v>58501</v>
      </c>
      <c r="AT21" s="104">
        <v>40000</v>
      </c>
      <c r="AU21" s="104">
        <v>112590</v>
      </c>
      <c r="AV21" s="104">
        <v>49000</v>
      </c>
      <c r="AW21" s="104">
        <v>49000</v>
      </c>
      <c r="AX21" s="104">
        <v>96000</v>
      </c>
      <c r="AY21" s="104">
        <v>88000</v>
      </c>
      <c r="AZ21" s="104">
        <v>88000</v>
      </c>
      <c r="BA21" s="104">
        <v>72000</v>
      </c>
      <c r="BB21" s="104">
        <v>100000</v>
      </c>
      <c r="BC21" s="104">
        <v>100000</v>
      </c>
      <c r="BD21" s="104">
        <v>100000</v>
      </c>
      <c r="BE21" s="104">
        <v>120000</v>
      </c>
      <c r="BF21" s="104">
        <v>50000</v>
      </c>
      <c r="BG21" s="104">
        <v>50000</v>
      </c>
      <c r="BH21" s="103">
        <v>50000</v>
      </c>
      <c r="BI21" s="103">
        <v>105000</v>
      </c>
      <c r="BJ21" s="103">
        <v>83887</v>
      </c>
      <c r="BK21" s="103">
        <v>105000</v>
      </c>
      <c r="BL21" s="7">
        <v>105000</v>
      </c>
      <c r="BM21" s="139">
        <v>105000</v>
      </c>
    </row>
    <row r="22" spans="1:65" x14ac:dyDescent="0.25">
      <c r="A22" s="116" t="s">
        <v>125</v>
      </c>
      <c r="C22" s="120">
        <v>40829</v>
      </c>
      <c r="D22" s="120">
        <v>48080</v>
      </c>
      <c r="E22" s="120">
        <v>42075</v>
      </c>
      <c r="F22" s="120">
        <v>72545</v>
      </c>
      <c r="G22" s="120">
        <v>85890</v>
      </c>
      <c r="H22" s="120">
        <v>74888</v>
      </c>
      <c r="I22" s="120">
        <v>73487</v>
      </c>
      <c r="J22" s="120">
        <v>81205</v>
      </c>
      <c r="K22" s="120">
        <v>90214</v>
      </c>
      <c r="L22" s="120">
        <v>134372</v>
      </c>
      <c r="M22" s="124">
        <v>154346</v>
      </c>
      <c r="N22" s="120">
        <v>138171</v>
      </c>
      <c r="O22" s="120">
        <v>150094</v>
      </c>
      <c r="P22" s="120">
        <v>234138</v>
      </c>
      <c r="Q22" s="120">
        <v>215347</v>
      </c>
      <c r="R22" s="125">
        <v>304924</v>
      </c>
      <c r="S22" s="125">
        <v>328180</v>
      </c>
      <c r="T22" s="104">
        <v>259888</v>
      </c>
      <c r="U22" s="104">
        <v>294350</v>
      </c>
      <c r="V22" s="124">
        <v>287200</v>
      </c>
      <c r="W22" s="104">
        <v>313545</v>
      </c>
      <c r="X22" s="104">
        <v>294096</v>
      </c>
      <c r="Y22" s="104">
        <v>285822</v>
      </c>
      <c r="Z22" s="104">
        <v>269243</v>
      </c>
      <c r="AA22" s="104">
        <v>269840</v>
      </c>
      <c r="AB22" s="104">
        <v>336807</v>
      </c>
      <c r="AC22" s="104">
        <v>374888</v>
      </c>
      <c r="AD22" s="104">
        <v>393235</v>
      </c>
      <c r="AE22" s="104">
        <v>273974</v>
      </c>
      <c r="AF22" s="104">
        <v>343567</v>
      </c>
      <c r="AG22" s="104">
        <v>264758</v>
      </c>
      <c r="AH22" s="104">
        <v>308867</v>
      </c>
      <c r="AI22" s="104">
        <v>303098</v>
      </c>
      <c r="AJ22" s="104">
        <v>203764</v>
      </c>
      <c r="AK22" s="104">
        <v>282798</v>
      </c>
      <c r="AL22" s="104">
        <f>AL23+AL24</f>
        <v>405415</v>
      </c>
      <c r="AM22" s="104">
        <v>424320</v>
      </c>
      <c r="AN22" s="104">
        <v>377161</v>
      </c>
      <c r="AO22" s="104">
        <v>469951</v>
      </c>
      <c r="AP22" s="104">
        <v>410416</v>
      </c>
      <c r="AQ22" s="104">
        <v>490696</v>
      </c>
      <c r="AR22" s="104">
        <v>357168</v>
      </c>
      <c r="AS22" s="104">
        <v>110000</v>
      </c>
      <c r="AT22" s="104">
        <v>486771</v>
      </c>
      <c r="AU22" s="104">
        <v>290400</v>
      </c>
      <c r="AV22" s="104">
        <v>324100</v>
      </c>
      <c r="AW22" s="104">
        <v>329600</v>
      </c>
      <c r="AX22" s="104">
        <v>278591.8</v>
      </c>
      <c r="AY22" s="104">
        <v>337600</v>
      </c>
      <c r="AZ22" s="104">
        <v>362600</v>
      </c>
      <c r="BA22" s="104">
        <v>335600</v>
      </c>
      <c r="BB22" s="104">
        <v>427200</v>
      </c>
      <c r="BC22" s="104">
        <v>427200</v>
      </c>
      <c r="BD22" s="104">
        <v>427200</v>
      </c>
      <c r="BE22" s="104">
        <v>487250</v>
      </c>
      <c r="BF22" s="104">
        <v>782799</v>
      </c>
      <c r="BG22" s="104">
        <v>772580</v>
      </c>
      <c r="BH22" s="103">
        <v>672287</v>
      </c>
      <c r="BI22" s="103">
        <v>653510</v>
      </c>
      <c r="BJ22" s="103">
        <v>617888</v>
      </c>
      <c r="BK22" s="103">
        <v>514032</v>
      </c>
      <c r="BL22" s="7">
        <v>377800</v>
      </c>
      <c r="BM22" s="139">
        <v>381160</v>
      </c>
    </row>
    <row r="23" spans="1:65" x14ac:dyDescent="0.25">
      <c r="A23" s="116" t="s">
        <v>126</v>
      </c>
      <c r="C23" s="120">
        <v>36469</v>
      </c>
      <c r="D23" s="120">
        <v>41696</v>
      </c>
      <c r="E23" s="120">
        <v>34768</v>
      </c>
      <c r="F23" s="120">
        <v>64060</v>
      </c>
      <c r="G23" s="120">
        <v>73890</v>
      </c>
      <c r="H23" s="120">
        <v>67402</v>
      </c>
      <c r="I23" s="120">
        <v>69169</v>
      </c>
      <c r="J23" s="120">
        <v>73907</v>
      </c>
      <c r="K23" s="120">
        <v>82293</v>
      </c>
      <c r="L23" s="120">
        <v>124679</v>
      </c>
      <c r="M23" s="124">
        <v>144346</v>
      </c>
      <c r="N23" s="120">
        <v>132171</v>
      </c>
      <c r="O23" s="120">
        <v>143594</v>
      </c>
      <c r="P23" s="120">
        <v>222138</v>
      </c>
      <c r="Q23" s="120">
        <v>201347</v>
      </c>
      <c r="R23" s="125">
        <v>282424</v>
      </c>
      <c r="S23" s="125">
        <v>308680</v>
      </c>
      <c r="T23" s="104">
        <v>232888</v>
      </c>
      <c r="U23" s="104">
        <v>265444</v>
      </c>
      <c r="V23" s="124">
        <v>263200</v>
      </c>
      <c r="W23" s="104">
        <v>289545</v>
      </c>
      <c r="X23" s="104">
        <v>264096</v>
      </c>
      <c r="Y23" s="104">
        <v>255822</v>
      </c>
      <c r="Z23" s="104">
        <v>239243</v>
      </c>
      <c r="AA23" s="104">
        <v>239840</v>
      </c>
      <c r="AB23" s="104">
        <v>306807</v>
      </c>
      <c r="AC23" s="104">
        <v>344888</v>
      </c>
      <c r="AD23" s="104">
        <v>352166.5</v>
      </c>
      <c r="AE23" s="104">
        <v>243974</v>
      </c>
      <c r="AF23" s="104">
        <v>310326</v>
      </c>
      <c r="AG23" s="104">
        <v>234258</v>
      </c>
      <c r="AH23" s="104">
        <v>272867</v>
      </c>
      <c r="AI23" s="104">
        <v>272598</v>
      </c>
      <c r="AJ23" s="104">
        <v>167764</v>
      </c>
      <c r="AK23" s="104">
        <v>246798</v>
      </c>
      <c r="AL23" s="99">
        <v>363415</v>
      </c>
      <c r="AM23" s="104">
        <v>382320</v>
      </c>
      <c r="AN23" s="104">
        <v>337161</v>
      </c>
      <c r="AO23" s="104">
        <v>429950</v>
      </c>
      <c r="AP23" s="104">
        <v>360415</v>
      </c>
      <c r="AQ23" s="104">
        <v>440696</v>
      </c>
      <c r="AR23" s="104">
        <v>307168</v>
      </c>
      <c r="AS23" s="104">
        <v>87999</v>
      </c>
      <c r="AT23" s="104">
        <v>436771</v>
      </c>
      <c r="AU23" s="104">
        <v>240400</v>
      </c>
      <c r="AV23" s="104">
        <v>274100</v>
      </c>
      <c r="AW23" s="104">
        <v>279600</v>
      </c>
      <c r="AX23" s="104">
        <v>203591.8</v>
      </c>
      <c r="AY23" s="104">
        <v>287600</v>
      </c>
      <c r="AZ23" s="104">
        <v>287600</v>
      </c>
      <c r="BA23" s="104">
        <v>260600</v>
      </c>
      <c r="BB23" s="104">
        <v>307200</v>
      </c>
      <c r="BC23" s="104">
        <v>307200</v>
      </c>
      <c r="BD23" s="104">
        <v>307200</v>
      </c>
      <c r="BE23" s="104">
        <v>367250</v>
      </c>
      <c r="BF23" s="104">
        <v>642799</v>
      </c>
      <c r="BG23" s="104">
        <v>632580</v>
      </c>
      <c r="BH23" s="103">
        <v>532287</v>
      </c>
      <c r="BI23" s="103">
        <v>548510</v>
      </c>
      <c r="BJ23" s="103">
        <v>503839</v>
      </c>
      <c r="BK23" s="103">
        <v>409032</v>
      </c>
      <c r="BL23" s="7">
        <v>272800</v>
      </c>
      <c r="BM23" s="139">
        <v>276160</v>
      </c>
    </row>
    <row r="24" spans="1:65" x14ac:dyDescent="0.25">
      <c r="A24" s="116" t="s">
        <v>127</v>
      </c>
      <c r="C24" s="120">
        <v>4360</v>
      </c>
      <c r="D24" s="120">
        <v>6385</v>
      </c>
      <c r="E24" s="120">
        <v>7307</v>
      </c>
      <c r="F24" s="120">
        <v>8484</v>
      </c>
      <c r="G24" s="120">
        <v>12000</v>
      </c>
      <c r="H24" s="120">
        <v>7486</v>
      </c>
      <c r="I24" s="120">
        <v>4291</v>
      </c>
      <c r="J24" s="120">
        <v>7298</v>
      </c>
      <c r="K24" s="120">
        <v>7921</v>
      </c>
      <c r="L24" s="120">
        <v>9694</v>
      </c>
      <c r="M24" s="124">
        <v>10000</v>
      </c>
      <c r="N24" s="120">
        <v>6000</v>
      </c>
      <c r="O24" s="120">
        <v>6500</v>
      </c>
      <c r="P24" s="120">
        <v>12000</v>
      </c>
      <c r="Q24" s="120">
        <v>14000</v>
      </c>
      <c r="R24" s="125">
        <v>22500</v>
      </c>
      <c r="S24" s="125">
        <v>19500</v>
      </c>
      <c r="T24" s="104">
        <v>27000</v>
      </c>
      <c r="U24" s="104">
        <v>28906</v>
      </c>
      <c r="V24" s="124">
        <v>24000</v>
      </c>
      <c r="W24" s="104">
        <v>24000</v>
      </c>
      <c r="X24" s="104">
        <v>30000</v>
      </c>
      <c r="Y24" s="104">
        <v>30000</v>
      </c>
      <c r="Z24" s="104">
        <v>30000</v>
      </c>
      <c r="AA24" s="104">
        <v>30000</v>
      </c>
      <c r="AB24" s="104">
        <v>30000</v>
      </c>
      <c r="AC24" s="104">
        <v>30000</v>
      </c>
      <c r="AD24" s="104">
        <v>41068.5</v>
      </c>
      <c r="AE24" s="104">
        <v>30000</v>
      </c>
      <c r="AF24" s="104">
        <v>33241</v>
      </c>
      <c r="AG24" s="104">
        <v>30500</v>
      </c>
      <c r="AH24" s="104">
        <v>36000</v>
      </c>
      <c r="AI24" s="104">
        <v>30500</v>
      </c>
      <c r="AJ24" s="104">
        <v>36000</v>
      </c>
      <c r="AK24" s="104">
        <v>36000</v>
      </c>
      <c r="AL24" s="99">
        <v>42000</v>
      </c>
      <c r="AM24" s="104">
        <v>42000</v>
      </c>
      <c r="AN24" s="104">
        <v>40000</v>
      </c>
      <c r="AO24" s="104">
        <v>40000</v>
      </c>
      <c r="AP24" s="104">
        <v>50000</v>
      </c>
      <c r="AQ24" s="104">
        <v>50000</v>
      </c>
      <c r="AR24" s="104">
        <v>50000</v>
      </c>
      <c r="AS24" s="104">
        <v>22001</v>
      </c>
      <c r="AT24" s="104">
        <v>50000</v>
      </c>
      <c r="AU24" s="104">
        <v>50000</v>
      </c>
      <c r="AV24" s="104">
        <v>50000</v>
      </c>
      <c r="AW24" s="104">
        <v>50000</v>
      </c>
      <c r="AX24" s="104">
        <v>75000</v>
      </c>
      <c r="AY24" s="104">
        <v>50000</v>
      </c>
      <c r="AZ24" s="104">
        <v>75000</v>
      </c>
      <c r="BA24" s="104">
        <v>75000</v>
      </c>
      <c r="BB24" s="104">
        <v>120000</v>
      </c>
      <c r="BC24" s="104">
        <v>120000</v>
      </c>
      <c r="BD24" s="104">
        <v>120000</v>
      </c>
      <c r="BE24" s="104">
        <v>120000</v>
      </c>
      <c r="BF24" s="104">
        <v>140000</v>
      </c>
      <c r="BG24" s="104">
        <v>140000</v>
      </c>
      <c r="BH24" s="103">
        <v>140000</v>
      </c>
      <c r="BI24" s="103">
        <v>105000</v>
      </c>
      <c r="BJ24" s="103">
        <v>114049</v>
      </c>
      <c r="BK24" s="103">
        <v>105000</v>
      </c>
      <c r="BL24" s="7">
        <v>105000</v>
      </c>
      <c r="BM24" s="139">
        <v>105000</v>
      </c>
    </row>
    <row r="25" spans="1:65" x14ac:dyDescent="0.25">
      <c r="A25" s="116" t="s">
        <v>128</v>
      </c>
      <c r="C25" s="120">
        <v>8661</v>
      </c>
      <c r="D25" s="120">
        <v>11705</v>
      </c>
      <c r="E25" s="120">
        <v>11690</v>
      </c>
      <c r="F25" s="120">
        <v>11844</v>
      </c>
      <c r="G25" s="120">
        <v>11119</v>
      </c>
      <c r="H25" s="120">
        <v>16439</v>
      </c>
      <c r="I25" s="120">
        <v>12667</v>
      </c>
      <c r="J25" s="120">
        <v>12713</v>
      </c>
      <c r="K25" s="120">
        <v>13860</v>
      </c>
      <c r="L25" s="120">
        <v>23607</v>
      </c>
      <c r="M25" s="124">
        <v>16263</v>
      </c>
      <c r="N25" s="120">
        <v>54018</v>
      </c>
      <c r="O25" s="120">
        <v>45410</v>
      </c>
      <c r="P25" s="120">
        <v>38257</v>
      </c>
      <c r="Q25" s="120">
        <v>41040</v>
      </c>
      <c r="R25" s="125">
        <v>52979</v>
      </c>
      <c r="S25" s="125">
        <v>75221</v>
      </c>
      <c r="T25" s="104">
        <v>47580</v>
      </c>
      <c r="U25" s="104">
        <v>133718</v>
      </c>
      <c r="V25" s="124">
        <v>73587</v>
      </c>
      <c r="W25" s="104">
        <v>80891</v>
      </c>
      <c r="X25" s="104">
        <v>64357</v>
      </c>
      <c r="Y25" s="104">
        <v>60624</v>
      </c>
      <c r="Z25" s="104">
        <v>71647</v>
      </c>
      <c r="AA25" s="104">
        <v>67349</v>
      </c>
      <c r="AB25" s="104">
        <v>38169</v>
      </c>
      <c r="AC25" s="104">
        <v>50807</v>
      </c>
      <c r="AD25" s="104">
        <v>26840</v>
      </c>
      <c r="AE25" s="104">
        <v>24810</v>
      </c>
      <c r="AF25" s="104">
        <v>72133</v>
      </c>
      <c r="AG25" s="104">
        <v>42074</v>
      </c>
      <c r="AH25" s="104">
        <v>29371</v>
      </c>
      <c r="AI25" s="104">
        <v>77624</v>
      </c>
      <c r="AJ25" s="104">
        <v>71769</v>
      </c>
      <c r="AK25" s="104">
        <v>60955</v>
      </c>
      <c r="AL25" s="99">
        <f>AL26+AL27</f>
        <v>49011</v>
      </c>
      <c r="AM25" s="104">
        <v>63039</v>
      </c>
      <c r="AN25" s="104">
        <v>51319</v>
      </c>
      <c r="AO25" s="104">
        <v>90200</v>
      </c>
      <c r="AP25" s="104">
        <v>65479</v>
      </c>
      <c r="AQ25" s="104">
        <v>103241</v>
      </c>
      <c r="AR25" s="104">
        <v>82756</v>
      </c>
      <c r="AS25" s="104">
        <v>36100</v>
      </c>
      <c r="AT25" s="104">
        <v>84384</v>
      </c>
      <c r="AU25" s="104">
        <v>34000</v>
      </c>
      <c r="AV25" s="104">
        <v>41800</v>
      </c>
      <c r="AW25" s="104">
        <v>41800</v>
      </c>
      <c r="AX25" s="104">
        <v>42400</v>
      </c>
      <c r="AY25" s="104">
        <v>83525</v>
      </c>
      <c r="AZ25" s="104">
        <v>58525</v>
      </c>
      <c r="BA25" s="104">
        <v>76500</v>
      </c>
      <c r="BB25" s="104">
        <v>86350</v>
      </c>
      <c r="BC25" s="104">
        <v>86350</v>
      </c>
      <c r="BD25" s="104">
        <v>86350</v>
      </c>
      <c r="BE25" s="104">
        <v>94100</v>
      </c>
      <c r="BF25" s="104">
        <v>54470</v>
      </c>
      <c r="BG25" s="104">
        <v>54200</v>
      </c>
      <c r="BH25" s="103">
        <v>56708</v>
      </c>
      <c r="BI25" s="103">
        <v>84668</v>
      </c>
      <c r="BJ25" s="103">
        <v>168611</v>
      </c>
      <c r="BK25" s="103">
        <v>106559</v>
      </c>
      <c r="BL25" s="7">
        <v>106406</v>
      </c>
      <c r="BM25" s="139">
        <v>93790</v>
      </c>
    </row>
    <row r="26" spans="1:65" x14ac:dyDescent="0.25">
      <c r="A26" s="116" t="s">
        <v>129</v>
      </c>
      <c r="C26" s="120">
        <v>6164</v>
      </c>
      <c r="D26" s="120">
        <v>8210</v>
      </c>
      <c r="E26" s="120">
        <v>8323</v>
      </c>
      <c r="F26" s="120">
        <v>8036</v>
      </c>
      <c r="G26" s="120">
        <v>7600</v>
      </c>
      <c r="H26" s="120">
        <v>12412</v>
      </c>
      <c r="I26" s="120">
        <v>8527</v>
      </c>
      <c r="J26" s="120">
        <v>8777</v>
      </c>
      <c r="K26" s="120">
        <v>9315</v>
      </c>
      <c r="L26" s="120">
        <v>18231</v>
      </c>
      <c r="M26" s="124">
        <v>11263</v>
      </c>
      <c r="N26" s="120">
        <v>42018</v>
      </c>
      <c r="O26" s="120">
        <v>32410</v>
      </c>
      <c r="P26" s="120">
        <v>26257</v>
      </c>
      <c r="Q26" s="120">
        <v>27040</v>
      </c>
      <c r="R26" s="125">
        <v>38533</v>
      </c>
      <c r="S26" s="125">
        <v>58221</v>
      </c>
      <c r="T26" s="104">
        <v>38580</v>
      </c>
      <c r="U26" s="104">
        <v>122812</v>
      </c>
      <c r="V26" s="124">
        <v>49587</v>
      </c>
      <c r="W26" s="104">
        <v>56891</v>
      </c>
      <c r="X26" s="104">
        <v>34964.5</v>
      </c>
      <c r="Y26" s="104">
        <v>30624</v>
      </c>
      <c r="Z26" s="104">
        <v>41647</v>
      </c>
      <c r="AA26" s="104">
        <v>37349</v>
      </c>
      <c r="AB26" s="104">
        <v>23169</v>
      </c>
      <c r="AC26" s="104">
        <v>20807</v>
      </c>
      <c r="AD26" s="104">
        <v>11840</v>
      </c>
      <c r="AE26" s="104">
        <v>9810</v>
      </c>
      <c r="AF26" s="104">
        <v>34210</v>
      </c>
      <c r="AG26" s="104">
        <v>30100</v>
      </c>
      <c r="AH26" s="104">
        <v>11371</v>
      </c>
      <c r="AI26" s="104">
        <v>69124</v>
      </c>
      <c r="AJ26" s="104">
        <v>35769</v>
      </c>
      <c r="AK26" s="104">
        <v>24955</v>
      </c>
      <c r="AL26" s="99">
        <v>31011</v>
      </c>
      <c r="AM26" s="104">
        <v>45039</v>
      </c>
      <c r="AN26" s="104">
        <v>11319</v>
      </c>
      <c r="AO26" s="104">
        <v>50200</v>
      </c>
      <c r="AP26" s="104">
        <v>15480</v>
      </c>
      <c r="AQ26" s="104">
        <v>53240</v>
      </c>
      <c r="AR26" s="104">
        <v>32756</v>
      </c>
      <c r="AS26" s="104">
        <v>14099</v>
      </c>
      <c r="AT26" s="104">
        <v>34384</v>
      </c>
      <c r="AU26" s="104">
        <v>9000</v>
      </c>
      <c r="AV26" s="104">
        <v>16801</v>
      </c>
      <c r="AW26" s="104">
        <v>16800</v>
      </c>
      <c r="AX26" s="104">
        <v>17400</v>
      </c>
      <c r="AY26" s="104">
        <v>8525</v>
      </c>
      <c r="AZ26" s="104">
        <v>8525</v>
      </c>
      <c r="BA26" s="104">
        <v>26500</v>
      </c>
      <c r="BB26" s="104">
        <v>26350</v>
      </c>
      <c r="BC26" s="104">
        <v>26350</v>
      </c>
      <c r="BD26" s="104">
        <v>26350</v>
      </c>
      <c r="BE26" s="104">
        <v>34100</v>
      </c>
      <c r="BF26" s="104">
        <v>19470</v>
      </c>
      <c r="BG26" s="104">
        <v>19200</v>
      </c>
      <c r="BH26" s="103">
        <v>21708</v>
      </c>
      <c r="BI26" s="103">
        <v>38412</v>
      </c>
      <c r="BJ26" s="103">
        <v>77498</v>
      </c>
      <c r="BK26" s="103">
        <v>22650</v>
      </c>
      <c r="BL26" s="7">
        <v>23490</v>
      </c>
      <c r="BM26" s="139">
        <v>23790</v>
      </c>
    </row>
    <row r="27" spans="1:65" x14ac:dyDescent="0.25">
      <c r="A27" s="116" t="s">
        <v>130</v>
      </c>
      <c r="C27" s="120">
        <v>2497</v>
      </c>
      <c r="D27" s="120">
        <v>3494</v>
      </c>
      <c r="E27" s="120">
        <v>3367</v>
      </c>
      <c r="F27" s="120">
        <v>3808</v>
      </c>
      <c r="G27" s="120">
        <v>3519</v>
      </c>
      <c r="H27" s="120">
        <v>4026</v>
      </c>
      <c r="I27" s="120">
        <v>4140</v>
      </c>
      <c r="J27" s="120">
        <v>3937</v>
      </c>
      <c r="K27" s="120">
        <v>4545</v>
      </c>
      <c r="L27" s="120">
        <v>5376</v>
      </c>
      <c r="M27" s="124">
        <v>5000</v>
      </c>
      <c r="N27" s="120">
        <v>12000</v>
      </c>
      <c r="O27" s="120">
        <v>13000</v>
      </c>
      <c r="P27" s="120">
        <v>12000</v>
      </c>
      <c r="Q27" s="120">
        <v>14000</v>
      </c>
      <c r="R27" s="125">
        <v>14445</v>
      </c>
      <c r="S27" s="125">
        <v>17000</v>
      </c>
      <c r="T27" s="104">
        <v>9000</v>
      </c>
      <c r="U27" s="104">
        <v>10906</v>
      </c>
      <c r="V27" s="124">
        <v>24000</v>
      </c>
      <c r="W27" s="104">
        <v>24000</v>
      </c>
      <c r="X27" s="104">
        <v>29392.5</v>
      </c>
      <c r="Y27" s="104">
        <v>30000</v>
      </c>
      <c r="Z27" s="104">
        <v>30000</v>
      </c>
      <c r="AA27" s="104">
        <v>30000</v>
      </c>
      <c r="AB27" s="104">
        <v>15000</v>
      </c>
      <c r="AC27" s="104">
        <v>30000</v>
      </c>
      <c r="AD27" s="104">
        <v>15000</v>
      </c>
      <c r="AE27" s="104">
        <v>15000</v>
      </c>
      <c r="AF27" s="104">
        <v>37923</v>
      </c>
      <c r="AG27" s="104">
        <v>11974</v>
      </c>
      <c r="AH27" s="104">
        <v>18000</v>
      </c>
      <c r="AI27" s="104">
        <v>8500</v>
      </c>
      <c r="AJ27" s="104">
        <v>36000</v>
      </c>
      <c r="AK27" s="104">
        <v>36000</v>
      </c>
      <c r="AL27" s="99">
        <v>18000</v>
      </c>
      <c r="AM27" s="104">
        <v>18000</v>
      </c>
      <c r="AN27" s="104">
        <v>40000</v>
      </c>
      <c r="AO27" s="104">
        <v>40000</v>
      </c>
      <c r="AP27" s="104">
        <v>50000</v>
      </c>
      <c r="AQ27" s="104">
        <v>50000</v>
      </c>
      <c r="AR27" s="104">
        <v>50000</v>
      </c>
      <c r="AS27" s="104">
        <v>22001</v>
      </c>
      <c r="AT27" s="104">
        <v>50000</v>
      </c>
      <c r="AU27" s="104">
        <v>25000</v>
      </c>
      <c r="AV27" s="104">
        <v>25000</v>
      </c>
      <c r="AW27" s="104">
        <v>25000</v>
      </c>
      <c r="AX27" s="104">
        <v>25000</v>
      </c>
      <c r="AY27" s="104">
        <v>75000</v>
      </c>
      <c r="AZ27" s="104">
        <v>50000</v>
      </c>
      <c r="BA27" s="104">
        <v>50000</v>
      </c>
      <c r="BB27" s="104">
        <v>60000</v>
      </c>
      <c r="BC27" s="104">
        <v>60000</v>
      </c>
      <c r="BD27" s="104">
        <v>60000</v>
      </c>
      <c r="BE27" s="104">
        <v>60000</v>
      </c>
      <c r="BF27" s="104">
        <v>35000</v>
      </c>
      <c r="BG27" s="104">
        <v>35000</v>
      </c>
      <c r="BH27" s="103">
        <v>35000</v>
      </c>
      <c r="BI27" s="103">
        <v>46256</v>
      </c>
      <c r="BJ27" s="103">
        <v>91113</v>
      </c>
      <c r="BK27" s="103">
        <v>83909</v>
      </c>
      <c r="BL27" s="7">
        <v>82916</v>
      </c>
      <c r="BM27" s="139">
        <v>70000</v>
      </c>
    </row>
    <row r="28" spans="1:65" x14ac:dyDescent="0.25">
      <c r="A28" s="116" t="s">
        <v>131</v>
      </c>
      <c r="C28" s="120">
        <v>9357</v>
      </c>
      <c r="D28" s="120">
        <v>13901</v>
      </c>
      <c r="E28" s="120">
        <v>15885</v>
      </c>
      <c r="F28" s="120">
        <v>26651</v>
      </c>
      <c r="G28" s="120">
        <v>20749</v>
      </c>
      <c r="H28" s="120">
        <v>22952</v>
      </c>
      <c r="I28" s="120">
        <v>22895</v>
      </c>
      <c r="J28" s="120">
        <v>18793</v>
      </c>
      <c r="K28" s="120">
        <v>23305</v>
      </c>
      <c r="L28" s="120">
        <v>51304</v>
      </c>
      <c r="M28" s="124">
        <v>50739</v>
      </c>
      <c r="N28" s="120">
        <v>66804</v>
      </c>
      <c r="O28" s="120">
        <v>45007</v>
      </c>
      <c r="P28" s="120">
        <v>53269</v>
      </c>
      <c r="Q28" s="120">
        <v>62688</v>
      </c>
      <c r="R28" s="125">
        <v>76647</v>
      </c>
      <c r="S28" s="125">
        <v>77859</v>
      </c>
      <c r="T28" s="104">
        <v>77313</v>
      </c>
      <c r="U28" s="104">
        <v>59024</v>
      </c>
      <c r="V28" s="124">
        <v>113407</v>
      </c>
      <c r="W28" s="104">
        <v>119865</v>
      </c>
      <c r="X28" s="104">
        <v>124374</v>
      </c>
      <c r="Y28" s="104">
        <v>122171</v>
      </c>
      <c r="Z28" s="104">
        <v>128696</v>
      </c>
      <c r="AA28" s="104">
        <v>119926</v>
      </c>
      <c r="AB28" s="104">
        <v>131542</v>
      </c>
      <c r="AC28" s="104">
        <v>108055</v>
      </c>
      <c r="AD28" s="104">
        <v>118398</v>
      </c>
      <c r="AE28" s="104">
        <v>105580</v>
      </c>
      <c r="AF28" s="104">
        <v>110460</v>
      </c>
      <c r="AG28" s="104">
        <v>132264</v>
      </c>
      <c r="AH28" s="104">
        <v>110141</v>
      </c>
      <c r="AI28" s="104">
        <v>159185</v>
      </c>
      <c r="AJ28" s="104">
        <v>237436</v>
      </c>
      <c r="AK28" s="104">
        <v>164137</v>
      </c>
      <c r="AL28" s="104">
        <f>AL29+AL30</f>
        <v>106945</v>
      </c>
      <c r="AM28" s="104">
        <v>203612</v>
      </c>
      <c r="AN28" s="104">
        <v>147497</v>
      </c>
      <c r="AO28" s="104">
        <v>53201</v>
      </c>
      <c r="AP28" s="104">
        <v>94880</v>
      </c>
      <c r="AQ28" s="104">
        <v>270889</v>
      </c>
      <c r="AR28" s="104">
        <v>245348</v>
      </c>
      <c r="AS28" s="104">
        <v>65107</v>
      </c>
      <c r="AT28" s="104">
        <v>181416</v>
      </c>
      <c r="AU28" s="104">
        <v>86000</v>
      </c>
      <c r="AV28" s="104">
        <v>107500</v>
      </c>
      <c r="AW28" s="104">
        <v>107500</v>
      </c>
      <c r="AX28" s="104">
        <v>178981.3</v>
      </c>
      <c r="AY28" s="104">
        <v>132500</v>
      </c>
      <c r="AZ28" s="104">
        <v>132920</v>
      </c>
      <c r="BA28" s="104">
        <v>132920</v>
      </c>
      <c r="BB28" s="104">
        <v>143970</v>
      </c>
      <c r="BC28" s="104">
        <v>143970</v>
      </c>
      <c r="BD28" s="104">
        <v>141448.9</v>
      </c>
      <c r="BE28" s="104">
        <v>151770</v>
      </c>
      <c r="BF28" s="104">
        <v>292800</v>
      </c>
      <c r="BG28" s="104">
        <v>294261</v>
      </c>
      <c r="BH28" s="103">
        <v>306243</v>
      </c>
      <c r="BI28" s="103">
        <v>344526</v>
      </c>
      <c r="BJ28" s="103">
        <v>395720</v>
      </c>
      <c r="BK28" s="103">
        <v>366796</v>
      </c>
      <c r="BL28" s="7">
        <v>388997</v>
      </c>
      <c r="BM28" s="139">
        <v>419600</v>
      </c>
    </row>
    <row r="29" spans="1:65" x14ac:dyDescent="0.25">
      <c r="A29" s="116" t="s">
        <v>132</v>
      </c>
      <c r="C29" s="120">
        <v>7194</v>
      </c>
      <c r="D29" s="120">
        <v>11653</v>
      </c>
      <c r="E29" s="120">
        <v>13241</v>
      </c>
      <c r="F29" s="120">
        <v>23517</v>
      </c>
      <c r="G29" s="120">
        <v>17649</v>
      </c>
      <c r="H29" s="120">
        <v>19330</v>
      </c>
      <c r="I29" s="120">
        <v>19207</v>
      </c>
      <c r="J29" s="120">
        <v>14857</v>
      </c>
      <c r="K29" s="120">
        <v>19782</v>
      </c>
      <c r="L29" s="120">
        <v>40463</v>
      </c>
      <c r="M29" s="124">
        <v>45739</v>
      </c>
      <c r="N29" s="120">
        <v>60804</v>
      </c>
      <c r="O29" s="120">
        <v>38507</v>
      </c>
      <c r="P29" s="120">
        <v>47269</v>
      </c>
      <c r="Q29" s="120">
        <v>55688</v>
      </c>
      <c r="R29" s="125">
        <v>62202</v>
      </c>
      <c r="S29" s="125">
        <v>60859</v>
      </c>
      <c r="T29" s="104">
        <v>68313</v>
      </c>
      <c r="U29" s="104">
        <v>50024</v>
      </c>
      <c r="V29" s="124">
        <v>89407</v>
      </c>
      <c r="W29" s="104">
        <v>95865</v>
      </c>
      <c r="X29" s="104">
        <v>94374</v>
      </c>
      <c r="Y29" s="104">
        <v>92171</v>
      </c>
      <c r="Z29" s="104">
        <v>98696</v>
      </c>
      <c r="AA29" s="104">
        <v>89926</v>
      </c>
      <c r="AB29" s="104">
        <v>101542</v>
      </c>
      <c r="AC29" s="104">
        <v>93055</v>
      </c>
      <c r="AD29" s="104">
        <v>89246</v>
      </c>
      <c r="AE29" s="104">
        <v>90580</v>
      </c>
      <c r="AF29" s="104">
        <v>95460</v>
      </c>
      <c r="AG29" s="104">
        <v>120290</v>
      </c>
      <c r="AH29" s="104">
        <v>74141</v>
      </c>
      <c r="AI29" s="104">
        <v>150685</v>
      </c>
      <c r="AJ29" s="104">
        <v>219436</v>
      </c>
      <c r="AK29" s="104">
        <v>146137</v>
      </c>
      <c r="AL29" s="99">
        <v>79945</v>
      </c>
      <c r="AM29" s="104">
        <v>176612</v>
      </c>
      <c r="AN29" s="104">
        <v>107497</v>
      </c>
      <c r="AO29" s="104">
        <v>13201</v>
      </c>
      <c r="AP29" s="104">
        <v>69880</v>
      </c>
      <c r="AQ29" s="104">
        <v>245888</v>
      </c>
      <c r="AR29" s="104">
        <v>195348</v>
      </c>
      <c r="AS29" s="104">
        <v>21107</v>
      </c>
      <c r="AT29" s="104">
        <v>131416</v>
      </c>
      <c r="AU29" s="104">
        <v>61000</v>
      </c>
      <c r="AV29" s="104">
        <v>57500</v>
      </c>
      <c r="AW29" s="104">
        <v>57500</v>
      </c>
      <c r="AX29" s="104">
        <v>128981.3</v>
      </c>
      <c r="AY29" s="104">
        <v>82500</v>
      </c>
      <c r="AZ29" s="104">
        <v>82920</v>
      </c>
      <c r="BA29" s="104">
        <v>82920</v>
      </c>
      <c r="BB29" s="104">
        <v>83970</v>
      </c>
      <c r="BC29" s="104">
        <v>83970</v>
      </c>
      <c r="BD29" s="104">
        <v>81448.899999999994</v>
      </c>
      <c r="BE29" s="104">
        <v>91770</v>
      </c>
      <c r="BF29" s="104">
        <v>222800</v>
      </c>
      <c r="BG29" s="104">
        <v>224261</v>
      </c>
      <c r="BH29" s="103">
        <v>236243</v>
      </c>
      <c r="BI29" s="103">
        <v>263270</v>
      </c>
      <c r="BJ29" s="103">
        <v>311833</v>
      </c>
      <c r="BK29" s="103">
        <v>261796</v>
      </c>
      <c r="BL29" s="7">
        <v>283997</v>
      </c>
      <c r="BM29" s="139">
        <v>314600</v>
      </c>
    </row>
    <row r="30" spans="1:65" x14ac:dyDescent="0.25">
      <c r="A30" s="116" t="s">
        <v>133</v>
      </c>
      <c r="C30" s="120">
        <v>2163</v>
      </c>
      <c r="D30" s="120">
        <v>2249</v>
      </c>
      <c r="E30" s="120">
        <v>2644</v>
      </c>
      <c r="F30" s="120">
        <v>3135</v>
      </c>
      <c r="G30" s="120">
        <v>3100</v>
      </c>
      <c r="H30" s="120">
        <v>3621</v>
      </c>
      <c r="I30" s="120">
        <v>3688</v>
      </c>
      <c r="J30" s="120">
        <v>3937</v>
      </c>
      <c r="K30" s="120">
        <v>3522</v>
      </c>
      <c r="L30" s="120">
        <v>10841</v>
      </c>
      <c r="M30" s="124">
        <v>5000</v>
      </c>
      <c r="N30" s="120">
        <v>6000</v>
      </c>
      <c r="O30" s="120">
        <v>6500</v>
      </c>
      <c r="P30" s="120">
        <v>6000</v>
      </c>
      <c r="Q30" s="120">
        <v>7000</v>
      </c>
      <c r="R30" s="125">
        <v>14445</v>
      </c>
      <c r="S30" s="125">
        <v>17000</v>
      </c>
      <c r="T30" s="104">
        <v>9000</v>
      </c>
      <c r="U30" s="104">
        <v>9000</v>
      </c>
      <c r="V30" s="124">
        <v>24000</v>
      </c>
      <c r="W30" s="104">
        <v>24000</v>
      </c>
      <c r="X30" s="104">
        <v>30000</v>
      </c>
      <c r="Y30" s="104">
        <v>30000</v>
      </c>
      <c r="Z30" s="104">
        <v>30000</v>
      </c>
      <c r="AA30" s="104">
        <v>30000</v>
      </c>
      <c r="AB30" s="104">
        <v>30000</v>
      </c>
      <c r="AC30" s="104">
        <v>15000</v>
      </c>
      <c r="AD30" s="104">
        <v>29152</v>
      </c>
      <c r="AE30" s="104">
        <v>15000</v>
      </c>
      <c r="AF30" s="104">
        <v>15000</v>
      </c>
      <c r="AG30" s="104">
        <v>11974</v>
      </c>
      <c r="AH30" s="104">
        <v>36000</v>
      </c>
      <c r="AI30" s="104">
        <v>8500</v>
      </c>
      <c r="AJ30" s="104">
        <v>18000</v>
      </c>
      <c r="AK30" s="104">
        <v>18000</v>
      </c>
      <c r="AL30" s="99">
        <v>27000</v>
      </c>
      <c r="AM30" s="104">
        <v>27000</v>
      </c>
      <c r="AN30" s="104">
        <v>40000</v>
      </c>
      <c r="AO30" s="104">
        <v>40000</v>
      </c>
      <c r="AP30" s="104">
        <v>25000</v>
      </c>
      <c r="AQ30" s="104">
        <v>25000</v>
      </c>
      <c r="AR30" s="104">
        <v>50000</v>
      </c>
      <c r="AS30" s="104">
        <v>44000</v>
      </c>
      <c r="AT30" s="104">
        <v>50000</v>
      </c>
      <c r="AU30" s="104">
        <v>25000</v>
      </c>
      <c r="AV30" s="104">
        <v>50000</v>
      </c>
      <c r="AW30" s="104">
        <v>50000</v>
      </c>
      <c r="AX30" s="104">
        <v>50000</v>
      </c>
      <c r="AY30" s="104">
        <v>50000</v>
      </c>
      <c r="AZ30" s="104">
        <v>50000</v>
      </c>
      <c r="BA30" s="104">
        <v>50000</v>
      </c>
      <c r="BB30" s="104">
        <v>60000</v>
      </c>
      <c r="BC30" s="104">
        <v>60000</v>
      </c>
      <c r="BD30" s="104">
        <v>60000</v>
      </c>
      <c r="BE30" s="104">
        <v>60000</v>
      </c>
      <c r="BF30" s="104">
        <v>70000</v>
      </c>
      <c r="BG30" s="104">
        <v>70000</v>
      </c>
      <c r="BH30" s="103">
        <v>70000</v>
      </c>
      <c r="BI30" s="103">
        <v>81256</v>
      </c>
      <c r="BJ30" s="103">
        <v>83887</v>
      </c>
      <c r="BK30" s="103">
        <v>105000</v>
      </c>
      <c r="BL30" s="7">
        <v>105000</v>
      </c>
      <c r="BM30" s="139">
        <v>105000</v>
      </c>
    </row>
    <row r="31" spans="1:65" x14ac:dyDescent="0.25">
      <c r="A31" s="116" t="s">
        <v>134</v>
      </c>
      <c r="C31" s="120">
        <v>3657</v>
      </c>
      <c r="D31" s="120">
        <v>8006</v>
      </c>
      <c r="E31" s="120">
        <v>8861</v>
      </c>
      <c r="F31" s="120">
        <v>4377</v>
      </c>
      <c r="G31" s="120">
        <v>11768</v>
      </c>
      <c r="H31" s="120">
        <v>4781</v>
      </c>
      <c r="I31" s="120">
        <v>3872</v>
      </c>
      <c r="J31" s="120">
        <v>7816</v>
      </c>
      <c r="K31" s="120">
        <v>5537</v>
      </c>
      <c r="L31" s="120">
        <v>10748</v>
      </c>
      <c r="M31" s="124">
        <v>11000</v>
      </c>
      <c r="N31" s="120">
        <v>17000</v>
      </c>
      <c r="O31" s="120">
        <v>12000</v>
      </c>
      <c r="P31" s="120">
        <v>17000</v>
      </c>
      <c r="Q31" s="120">
        <v>17000</v>
      </c>
      <c r="R31" s="125">
        <v>26000</v>
      </c>
      <c r="S31" s="125">
        <v>16000</v>
      </c>
      <c r="T31" s="104">
        <v>9000</v>
      </c>
      <c r="U31" s="104">
        <v>9000</v>
      </c>
      <c r="V31" s="124">
        <v>24000</v>
      </c>
      <c r="W31" s="104">
        <v>24000</v>
      </c>
      <c r="X31" s="104">
        <v>46000</v>
      </c>
      <c r="Y31" s="104">
        <v>24000</v>
      </c>
      <c r="Z31" s="104">
        <v>26000</v>
      </c>
      <c r="AA31" s="104">
        <v>13000</v>
      </c>
      <c r="AB31" s="104">
        <v>14999.5</v>
      </c>
      <c r="AC31" s="104">
        <v>75000</v>
      </c>
      <c r="AD31" s="104">
        <v>65000</v>
      </c>
      <c r="AE31" s="104">
        <v>80000</v>
      </c>
      <c r="AF31" s="104">
        <v>45000</v>
      </c>
      <c r="AG31" s="104">
        <v>30000</v>
      </c>
      <c r="AH31" s="104">
        <v>54000</v>
      </c>
      <c r="AI31" s="104">
        <v>75000</v>
      </c>
      <c r="AJ31" s="104">
        <v>54000</v>
      </c>
      <c r="AK31" s="104">
        <v>54000</v>
      </c>
      <c r="AL31" s="99">
        <v>20000</v>
      </c>
      <c r="AM31" s="104">
        <v>80000</v>
      </c>
      <c r="AN31" s="104">
        <v>59999</v>
      </c>
      <c r="AO31" s="104">
        <v>95001</v>
      </c>
      <c r="AP31" s="104">
        <v>62000</v>
      </c>
      <c r="AQ31" s="104">
        <v>62000</v>
      </c>
      <c r="AR31" s="104">
        <v>62000</v>
      </c>
      <c r="AS31" s="104">
        <v>56000</v>
      </c>
      <c r="AT31" s="104">
        <v>100000</v>
      </c>
      <c r="AU31" s="104">
        <v>50000</v>
      </c>
      <c r="AV31" s="104">
        <v>50000</v>
      </c>
      <c r="AW31" s="104">
        <v>50000</v>
      </c>
      <c r="AX31" s="104">
        <v>50000</v>
      </c>
      <c r="AY31" s="104">
        <v>75000</v>
      </c>
      <c r="AZ31" s="104">
        <v>50000</v>
      </c>
      <c r="BA31" s="104">
        <v>50000</v>
      </c>
      <c r="BB31" s="104">
        <v>30000</v>
      </c>
      <c r="BC31" s="104">
        <v>105000</v>
      </c>
      <c r="BD31" s="104">
        <v>70000</v>
      </c>
      <c r="BE31" s="104">
        <v>90000</v>
      </c>
      <c r="BF31" s="104">
        <v>110000</v>
      </c>
      <c r="BG31" s="104">
        <v>110000</v>
      </c>
      <c r="BH31" s="103">
        <v>110000</v>
      </c>
      <c r="BI31" s="103">
        <v>90000</v>
      </c>
      <c r="BJ31" s="103">
        <v>70000</v>
      </c>
      <c r="BK31" s="103">
        <v>80000</v>
      </c>
      <c r="BL31" s="7">
        <v>80000</v>
      </c>
      <c r="BM31" s="139">
        <v>80000</v>
      </c>
    </row>
    <row r="32" spans="1:65" x14ac:dyDescent="0.25">
      <c r="A32" s="116" t="s">
        <v>135</v>
      </c>
      <c r="C32" s="120">
        <v>76710</v>
      </c>
      <c r="D32" s="120">
        <v>82275</v>
      </c>
      <c r="E32" s="120">
        <v>82068</v>
      </c>
      <c r="F32" s="120">
        <v>55791</v>
      </c>
      <c r="G32" s="120">
        <v>70100</v>
      </c>
      <c r="H32" s="120">
        <v>98066</v>
      </c>
      <c r="I32" s="120">
        <v>69119</v>
      </c>
      <c r="J32" s="120">
        <v>94005</v>
      </c>
      <c r="K32" s="120">
        <v>82843</v>
      </c>
      <c r="L32" s="120">
        <v>101258</v>
      </c>
      <c r="M32" s="124">
        <v>119997</v>
      </c>
      <c r="N32" s="120">
        <v>90197</v>
      </c>
      <c r="O32" s="120">
        <v>107069</v>
      </c>
      <c r="P32" s="120">
        <v>112438</v>
      </c>
      <c r="Q32" s="120">
        <v>115017</v>
      </c>
      <c r="R32" s="125">
        <v>139776</v>
      </c>
      <c r="S32" s="125">
        <v>144945</v>
      </c>
      <c r="T32" s="104">
        <v>160796</v>
      </c>
      <c r="U32" s="104">
        <v>159900</v>
      </c>
      <c r="V32" s="124">
        <v>259707</v>
      </c>
      <c r="W32" s="104">
        <v>218169</v>
      </c>
      <c r="X32" s="104">
        <v>256113</v>
      </c>
      <c r="Y32" s="104">
        <v>291361</v>
      </c>
      <c r="Z32" s="104">
        <v>293966</v>
      </c>
      <c r="AA32" s="104">
        <v>349269.3</v>
      </c>
      <c r="AB32" s="104">
        <v>333370.5</v>
      </c>
      <c r="AC32" s="104">
        <v>324559</v>
      </c>
      <c r="AD32" s="104">
        <v>304151</v>
      </c>
      <c r="AE32" s="104">
        <v>389230</v>
      </c>
      <c r="AF32" s="104">
        <v>381429</v>
      </c>
      <c r="AG32" s="104">
        <v>267369</v>
      </c>
      <c r="AH32" s="104">
        <v>424186</v>
      </c>
      <c r="AI32" s="104">
        <v>349216</v>
      </c>
      <c r="AJ32" s="104">
        <v>345283</v>
      </c>
      <c r="AK32" s="104">
        <v>439087</v>
      </c>
      <c r="AL32" s="99">
        <v>369424</v>
      </c>
      <c r="AM32" s="104">
        <v>345300</v>
      </c>
      <c r="AN32" s="104">
        <v>341999</v>
      </c>
      <c r="AO32" s="104">
        <v>259201</v>
      </c>
      <c r="AP32" s="104">
        <v>491300</v>
      </c>
      <c r="AQ32" s="104">
        <v>355600</v>
      </c>
      <c r="AR32" s="104">
        <v>447937</v>
      </c>
      <c r="AS32" s="104">
        <v>273152</v>
      </c>
      <c r="AT32" s="104">
        <v>375590</v>
      </c>
      <c r="AU32" s="104">
        <v>258707</v>
      </c>
      <c r="AV32" s="104">
        <v>353600</v>
      </c>
      <c r="AW32" s="104">
        <v>415100</v>
      </c>
      <c r="AX32" s="104">
        <v>612000</v>
      </c>
      <c r="AY32" s="104">
        <v>444000</v>
      </c>
      <c r="AZ32" s="104">
        <v>674000</v>
      </c>
      <c r="BA32" s="104">
        <v>607300</v>
      </c>
      <c r="BB32" s="104">
        <v>444340</v>
      </c>
      <c r="BC32" s="104">
        <v>432540</v>
      </c>
      <c r="BD32" s="104">
        <v>429760</v>
      </c>
      <c r="BE32" s="104">
        <v>454800</v>
      </c>
      <c r="BF32" s="104">
        <v>524400</v>
      </c>
      <c r="BG32" s="104">
        <v>497200</v>
      </c>
      <c r="BH32" s="103">
        <v>497200</v>
      </c>
      <c r="BI32" s="103">
        <v>302985</v>
      </c>
      <c r="BJ32" s="103">
        <v>419768</v>
      </c>
      <c r="BK32" s="103">
        <v>315747</v>
      </c>
      <c r="BL32" s="7">
        <v>393181</v>
      </c>
      <c r="BM32" s="139">
        <v>667275</v>
      </c>
    </row>
    <row r="33" spans="1:65" x14ac:dyDescent="0.25">
      <c r="A33" s="116" t="s">
        <v>136</v>
      </c>
      <c r="C33" s="120">
        <v>14316</v>
      </c>
      <c r="D33" s="120">
        <v>15419</v>
      </c>
      <c r="E33" s="120">
        <v>15794</v>
      </c>
      <c r="F33" s="120">
        <v>20916</v>
      </c>
      <c r="G33" s="120">
        <v>22000</v>
      </c>
      <c r="H33" s="120">
        <v>24720</v>
      </c>
      <c r="I33" s="120">
        <v>18758</v>
      </c>
      <c r="J33" s="120">
        <v>25033</v>
      </c>
      <c r="K33" s="120">
        <v>29202</v>
      </c>
      <c r="L33" s="120">
        <v>32028</v>
      </c>
      <c r="M33" s="124">
        <v>31281</v>
      </c>
      <c r="N33" s="120">
        <v>30825</v>
      </c>
      <c r="O33" s="120">
        <v>30000</v>
      </c>
      <c r="P33" s="120">
        <v>41886</v>
      </c>
      <c r="Q33" s="120">
        <v>42269</v>
      </c>
      <c r="R33" s="125">
        <v>49431</v>
      </c>
      <c r="S33" s="125">
        <v>51099</v>
      </c>
      <c r="T33" s="104">
        <v>57740</v>
      </c>
      <c r="U33" s="104">
        <v>59625</v>
      </c>
      <c r="V33" s="124">
        <v>60579</v>
      </c>
      <c r="W33" s="104">
        <v>58708</v>
      </c>
      <c r="X33" s="104">
        <v>66250</v>
      </c>
      <c r="Y33" s="104">
        <v>62962</v>
      </c>
      <c r="Z33" s="104">
        <v>79353</v>
      </c>
      <c r="AA33" s="104">
        <v>82757.3</v>
      </c>
      <c r="AB33" s="104">
        <v>81000</v>
      </c>
      <c r="AC33" s="104">
        <v>99375</v>
      </c>
      <c r="AD33" s="104">
        <v>107258.5</v>
      </c>
      <c r="AE33" s="104">
        <v>114161</v>
      </c>
      <c r="AF33" s="104">
        <v>91363</v>
      </c>
      <c r="AG33" s="104">
        <v>100839.5</v>
      </c>
      <c r="AH33" s="104">
        <v>105111</v>
      </c>
      <c r="AI33" s="104">
        <v>154269</v>
      </c>
      <c r="AJ33" s="104">
        <v>122448</v>
      </c>
      <c r="AK33" s="104">
        <v>123277</v>
      </c>
      <c r="AL33" s="99">
        <v>157687</v>
      </c>
      <c r="AM33" s="104">
        <v>150637.5</v>
      </c>
      <c r="AN33" s="104">
        <v>141480</v>
      </c>
      <c r="AO33" s="104">
        <v>134640</v>
      </c>
      <c r="AP33" s="104">
        <v>141709</v>
      </c>
      <c r="AQ33" s="104">
        <v>131720</v>
      </c>
      <c r="AR33" s="104">
        <v>131460</v>
      </c>
      <c r="AS33" s="104">
        <v>114659</v>
      </c>
      <c r="AT33" s="104">
        <v>116550</v>
      </c>
      <c r="AU33" s="104">
        <v>84400</v>
      </c>
      <c r="AV33" s="104">
        <v>95441</v>
      </c>
      <c r="AW33" s="104">
        <v>116020</v>
      </c>
      <c r="AX33" s="104">
        <v>155000</v>
      </c>
      <c r="AY33" s="104">
        <v>153150</v>
      </c>
      <c r="AZ33" s="104">
        <v>176575</v>
      </c>
      <c r="BA33" s="104">
        <v>176575</v>
      </c>
      <c r="BB33" s="104">
        <v>176575</v>
      </c>
      <c r="BC33" s="104">
        <v>168750</v>
      </c>
      <c r="BD33" s="104">
        <v>170325</v>
      </c>
      <c r="BE33" s="104">
        <v>176575</v>
      </c>
      <c r="BF33" s="104">
        <v>175000</v>
      </c>
      <c r="BG33" s="104">
        <v>165625</v>
      </c>
      <c r="BH33" s="103">
        <v>165625</v>
      </c>
      <c r="BI33" s="103">
        <v>188830</v>
      </c>
      <c r="BJ33" s="103">
        <v>205180</v>
      </c>
      <c r="BK33" s="103">
        <v>193640</v>
      </c>
      <c r="BL33" s="7">
        <v>232755</v>
      </c>
      <c r="BM33" s="139">
        <v>243150</v>
      </c>
    </row>
    <row r="34" spans="1:65" x14ac:dyDescent="0.25">
      <c r="C34" s="120"/>
      <c r="D34" s="120"/>
      <c r="E34" s="120"/>
      <c r="F34" s="120"/>
      <c r="G34" s="120"/>
      <c r="H34" s="120"/>
      <c r="I34" s="120" t="s">
        <v>28</v>
      </c>
      <c r="J34" s="120"/>
      <c r="K34" s="120" t="s">
        <v>28</v>
      </c>
      <c r="L34" s="120"/>
      <c r="M34" s="124" t="s">
        <v>28</v>
      </c>
      <c r="N34" s="120"/>
      <c r="O34" s="120"/>
      <c r="P34" s="120"/>
      <c r="Q34" s="120"/>
      <c r="R34" s="125"/>
      <c r="S34" s="125"/>
      <c r="T34" s="104"/>
      <c r="U34" s="104"/>
      <c r="V34" s="124"/>
      <c r="W34" s="104"/>
      <c r="X34" s="104"/>
      <c r="Y34" s="104"/>
      <c r="Z34" s="104"/>
      <c r="AA34" s="104"/>
      <c r="AB34" s="104"/>
      <c r="AC34" s="104"/>
      <c r="AD34" s="104"/>
      <c r="AE34" s="104"/>
      <c r="AF34" s="104"/>
      <c r="AG34" s="104"/>
      <c r="AH34" s="104"/>
      <c r="AI34" s="104"/>
      <c r="AJ34" s="104"/>
      <c r="AK34" s="104"/>
      <c r="AL34" s="101"/>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3"/>
      <c r="BI34" s="103"/>
      <c r="BJ34" s="103"/>
      <c r="BK34" s="103"/>
      <c r="BM34" s="139"/>
    </row>
    <row r="35" spans="1:65" x14ac:dyDescent="0.25">
      <c r="A35" s="116" t="s">
        <v>137</v>
      </c>
      <c r="C35" s="120">
        <v>379148</v>
      </c>
      <c r="D35" s="120">
        <v>427629</v>
      </c>
      <c r="E35" s="120">
        <v>451377</v>
      </c>
      <c r="F35" s="120">
        <v>492430</v>
      </c>
      <c r="G35" s="120">
        <v>544021</v>
      </c>
      <c r="H35" s="120">
        <v>579675</v>
      </c>
      <c r="I35" s="120">
        <v>575244</v>
      </c>
      <c r="J35" s="120">
        <v>613197</v>
      </c>
      <c r="K35" s="120">
        <v>602148</v>
      </c>
      <c r="L35" s="120">
        <v>848217</v>
      </c>
      <c r="M35" s="120">
        <v>884229</v>
      </c>
      <c r="N35" s="120">
        <v>935377</v>
      </c>
      <c r="O35" s="120">
        <v>938888</v>
      </c>
      <c r="P35" s="120">
        <v>1071589</v>
      </c>
      <c r="Q35" s="120">
        <v>1215605</v>
      </c>
      <c r="R35" s="125">
        <v>1398983</v>
      </c>
      <c r="S35" s="125">
        <v>1490593</v>
      </c>
      <c r="T35" s="104">
        <v>1469221</v>
      </c>
      <c r="U35" s="104">
        <v>1613611</v>
      </c>
      <c r="V35" s="124">
        <v>1727452</v>
      </c>
      <c r="W35" s="104">
        <v>1798006</v>
      </c>
      <c r="X35" s="104">
        <v>1856506.5</v>
      </c>
      <c r="Y35" s="104">
        <v>1953197</v>
      </c>
      <c r="Z35" s="104">
        <v>2041245</v>
      </c>
      <c r="AA35" s="104">
        <v>2211814.6</v>
      </c>
      <c r="AB35" s="104">
        <v>2282846</v>
      </c>
      <c r="AC35" s="104">
        <v>2492565</v>
      </c>
      <c r="AD35" s="104">
        <v>2588076.5</v>
      </c>
      <c r="AE35" s="104">
        <v>2611678</v>
      </c>
      <c r="AF35" s="104">
        <v>2805110.6</v>
      </c>
      <c r="AG35" s="104">
        <v>2586881.5</v>
      </c>
      <c r="AH35" s="104">
        <v>2760299</v>
      </c>
      <c r="AI35" s="104">
        <v>2727075</v>
      </c>
      <c r="AJ35" s="104">
        <v>2703742</v>
      </c>
      <c r="AK35" s="104">
        <v>2822534</v>
      </c>
      <c r="AL35" s="104">
        <f>AL33+AL32+AL31+AL28+AL25+AL22+AL19+AL16+AL13+AL12+AL11+AL10</f>
        <v>2804076.6</v>
      </c>
      <c r="AM35" s="104">
        <v>3101192.5</v>
      </c>
      <c r="AN35" s="104">
        <v>3142052</v>
      </c>
      <c r="AO35" s="104">
        <v>3581612</v>
      </c>
      <c r="AP35" s="104">
        <v>3796781</v>
      </c>
      <c r="AQ35" s="104">
        <v>3747596</v>
      </c>
      <c r="AR35" s="104">
        <v>3644964</v>
      </c>
      <c r="AS35" s="104">
        <v>3129697</v>
      </c>
      <c r="AT35" s="104">
        <v>3813371</v>
      </c>
      <c r="AU35" s="104">
        <v>3427601</v>
      </c>
      <c r="AV35" s="104">
        <v>3713979</v>
      </c>
      <c r="AW35" s="104">
        <v>3932024</v>
      </c>
      <c r="AX35" s="104">
        <v>4001723.1</v>
      </c>
      <c r="AY35" s="104">
        <v>3901175</v>
      </c>
      <c r="AZ35" s="7">
        <f>+SUM(AZ31:AZ33)+AZ28+AZ25+AZ22+AZ19+AZ16+SUM(AZ10:AZ13)</f>
        <v>4067020</v>
      </c>
      <c r="BA35" s="7">
        <f>+SUM(BA31:BA33)+BA28+BA25+BA22+BA19+BA16+SUM(BA10:BA13)</f>
        <v>3851795</v>
      </c>
      <c r="BB35" s="7">
        <f>+SUM(BB31:BB33)+BB28+BB25+BB22+BB19+BB16+SUM(BB10:BB13)</f>
        <v>4133035</v>
      </c>
      <c r="BC35" s="7">
        <f t="shared" ref="BC35:BK35" si="0">+SUM(BC31:BC33)+BC28+BC25+BC22+BC19+BC16+SUM(BC10:BC13)</f>
        <v>4491410</v>
      </c>
      <c r="BD35" s="7">
        <f t="shared" si="0"/>
        <v>4565683.9000000004</v>
      </c>
      <c r="BE35" s="7">
        <f t="shared" si="0"/>
        <v>4689495</v>
      </c>
      <c r="BF35" s="7">
        <f t="shared" si="0"/>
        <v>4919969</v>
      </c>
      <c r="BG35" s="7">
        <f t="shared" si="0"/>
        <v>5007832</v>
      </c>
      <c r="BH35" s="7">
        <f t="shared" si="0"/>
        <v>4871698</v>
      </c>
      <c r="BI35" s="7">
        <f t="shared" si="0"/>
        <v>4913928</v>
      </c>
      <c r="BJ35" s="7">
        <f t="shared" si="0"/>
        <v>5513734</v>
      </c>
      <c r="BK35" s="7">
        <f t="shared" si="0"/>
        <v>5262224</v>
      </c>
      <c r="BL35" s="7">
        <f>+SUM(BL31:BL33)+BL28+BL25+BL22+BL19+BL16+SUM(BL10:BL13)</f>
        <v>5455063</v>
      </c>
      <c r="BM35" s="139">
        <f>+SUM(BM31:BM33)+BM28+BM25+BM22+BM19+BM16+SUM(BM10:BM13)</f>
        <v>5722798</v>
      </c>
    </row>
    <row r="36" spans="1:65" x14ac:dyDescent="0.25">
      <c r="C36" s="120"/>
      <c r="D36" s="120"/>
      <c r="E36" s="120"/>
      <c r="F36" s="120"/>
      <c r="G36" s="120"/>
      <c r="H36" s="120"/>
      <c r="I36" s="120"/>
      <c r="J36" s="120"/>
      <c r="K36" s="120"/>
      <c r="L36" s="120"/>
      <c r="M36" s="124"/>
      <c r="N36" s="120"/>
      <c r="O36" s="120"/>
      <c r="P36" s="120"/>
      <c r="Q36" s="120"/>
      <c r="R36" s="125"/>
      <c r="S36" s="125"/>
      <c r="T36" s="104"/>
      <c r="U36" s="104"/>
      <c r="V36" s="124"/>
      <c r="W36" s="104"/>
      <c r="X36" s="104"/>
      <c r="Y36" s="104"/>
      <c r="Z36" s="104"/>
      <c r="AA36" s="104"/>
      <c r="AB36" s="104"/>
      <c r="AC36" s="104"/>
      <c r="AD36" s="104"/>
      <c r="AE36" s="104"/>
      <c r="AF36" s="104"/>
      <c r="AG36" s="104"/>
      <c r="AH36" s="104"/>
      <c r="AI36" s="104"/>
      <c r="AJ36" s="104"/>
      <c r="AK36" s="104"/>
      <c r="AL36" s="140"/>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9"/>
      <c r="BI36" s="109"/>
      <c r="BJ36" s="109"/>
      <c r="BK36" s="103"/>
    </row>
    <row r="37" spans="1:65" x14ac:dyDescent="0.25">
      <c r="A37" s="116" t="s">
        <v>138</v>
      </c>
      <c r="C37" s="120">
        <v>11374</v>
      </c>
      <c r="D37" s="120">
        <v>12828.87</v>
      </c>
      <c r="E37" s="120">
        <v>13541</v>
      </c>
      <c r="F37" s="120">
        <v>14773</v>
      </c>
      <c r="G37" s="120">
        <v>16321</v>
      </c>
      <c r="H37" s="120">
        <v>17390</v>
      </c>
      <c r="I37" s="120">
        <v>17257</v>
      </c>
      <c r="J37" s="120">
        <v>18396</v>
      </c>
      <c r="K37" s="120">
        <v>18064</v>
      </c>
      <c r="L37" s="120">
        <v>25446</v>
      </c>
      <c r="M37" s="124">
        <v>26527</v>
      </c>
      <c r="N37" s="120">
        <v>28061</v>
      </c>
      <c r="O37" s="120">
        <v>28167</v>
      </c>
      <c r="P37" s="120">
        <v>32148</v>
      </c>
      <c r="Q37" s="120">
        <v>36468</v>
      </c>
      <c r="R37" s="125">
        <v>41969</v>
      </c>
      <c r="S37" s="125">
        <v>44717.79</v>
      </c>
      <c r="T37" s="104">
        <v>44076.5</v>
      </c>
      <c r="U37" s="104">
        <v>48408.33</v>
      </c>
      <c r="V37" s="124">
        <v>51824</v>
      </c>
      <c r="W37" s="104">
        <v>53940</v>
      </c>
      <c r="X37" s="104">
        <v>55695.195</v>
      </c>
      <c r="Y37" s="104">
        <v>58595.91</v>
      </c>
      <c r="Z37" s="104">
        <v>61237.35</v>
      </c>
      <c r="AA37" s="104">
        <v>66354.43799999998</v>
      </c>
      <c r="AB37" s="104">
        <v>68485.38</v>
      </c>
      <c r="AC37" s="104">
        <v>74776.95</v>
      </c>
      <c r="AD37" s="104">
        <v>77642.294999999998</v>
      </c>
      <c r="AE37" s="104">
        <v>78350.34</v>
      </c>
      <c r="AF37" s="104">
        <v>84153.317999999999</v>
      </c>
      <c r="AG37" s="104">
        <v>77606.444999999992</v>
      </c>
      <c r="AH37" s="104">
        <v>82808.97</v>
      </c>
      <c r="AI37" s="104">
        <v>81812.25</v>
      </c>
      <c r="AJ37" s="104">
        <v>81112.259999999995</v>
      </c>
      <c r="AK37" s="104">
        <v>84676.02</v>
      </c>
      <c r="AL37" s="99">
        <f>AL35*0.03</f>
        <v>84122.297999999995</v>
      </c>
      <c r="AM37" s="104">
        <v>93035.774999999994</v>
      </c>
      <c r="AN37" s="104">
        <v>94261</v>
      </c>
      <c r="AO37" s="104">
        <v>107448</v>
      </c>
      <c r="AP37" s="104">
        <v>113904</v>
      </c>
      <c r="AQ37" s="104">
        <v>112427</v>
      </c>
      <c r="AR37" s="104">
        <v>109349</v>
      </c>
      <c r="AS37" s="104">
        <v>93890</v>
      </c>
      <c r="AT37" s="104">
        <v>114401</v>
      </c>
      <c r="AU37" s="104">
        <v>102828</v>
      </c>
      <c r="AV37" s="104">
        <v>111420</v>
      </c>
      <c r="AW37" s="104">
        <v>117961</v>
      </c>
      <c r="AX37" s="104">
        <v>120051.7</v>
      </c>
      <c r="AY37" s="104">
        <v>117035.3</v>
      </c>
      <c r="AZ37" s="104">
        <v>122010.6</v>
      </c>
      <c r="BA37" s="104">
        <v>115553.8</v>
      </c>
      <c r="BB37" s="104">
        <v>123991.04999999999</v>
      </c>
      <c r="BC37" s="104">
        <v>134742</v>
      </c>
      <c r="BD37" s="104">
        <v>136970.5</v>
      </c>
      <c r="BE37" s="104">
        <v>140684.9</v>
      </c>
      <c r="BF37" s="104">
        <v>147599</v>
      </c>
      <c r="BG37" s="104">
        <v>150235</v>
      </c>
      <c r="BH37" s="103">
        <v>146151</v>
      </c>
      <c r="BI37" s="103">
        <v>147418</v>
      </c>
      <c r="BJ37" s="103">
        <v>165412</v>
      </c>
      <c r="BK37" s="103">
        <v>157867</v>
      </c>
      <c r="BL37" s="7">
        <v>163652</v>
      </c>
      <c r="BM37" s="152">
        <v>171684</v>
      </c>
    </row>
    <row r="38" spans="1:65" x14ac:dyDescent="0.25">
      <c r="A38" s="116" t="s">
        <v>139</v>
      </c>
      <c r="C38" s="120">
        <v>24650</v>
      </c>
      <c r="D38" s="120">
        <v>27900</v>
      </c>
      <c r="E38" s="120">
        <v>57800</v>
      </c>
      <c r="F38" s="120">
        <v>43875</v>
      </c>
      <c r="G38" s="120">
        <v>57568</v>
      </c>
      <c r="H38" s="120">
        <v>55125</v>
      </c>
      <c r="I38" s="120">
        <v>65250</v>
      </c>
      <c r="J38" s="120">
        <v>85143</v>
      </c>
      <c r="K38" s="120">
        <v>83086</v>
      </c>
      <c r="L38" s="120">
        <v>88060</v>
      </c>
      <c r="M38" s="124">
        <v>118300</v>
      </c>
      <c r="N38" s="120">
        <v>144760</v>
      </c>
      <c r="O38" s="120">
        <v>143867</v>
      </c>
      <c r="P38" s="120">
        <v>172980</v>
      </c>
      <c r="Q38" s="120">
        <v>173100</v>
      </c>
      <c r="R38" s="125">
        <v>188190</v>
      </c>
      <c r="S38" s="125">
        <v>178965</v>
      </c>
      <c r="T38" s="104">
        <v>267020</v>
      </c>
      <c r="U38" s="104">
        <v>278600</v>
      </c>
      <c r="V38" s="124">
        <v>236840</v>
      </c>
      <c r="W38" s="104">
        <v>197600</v>
      </c>
      <c r="X38" s="104">
        <v>149760</v>
      </c>
      <c r="Y38" s="104">
        <v>186830</v>
      </c>
      <c r="Z38" s="104">
        <v>177120</v>
      </c>
      <c r="AA38" s="104">
        <v>172080</v>
      </c>
      <c r="AB38" s="104">
        <v>169750</v>
      </c>
      <c r="AC38" s="104">
        <v>148216</v>
      </c>
      <c r="AD38" s="104">
        <v>159390.29999999999</v>
      </c>
      <c r="AE38" s="104">
        <v>160440</v>
      </c>
      <c r="AF38" s="104">
        <v>171675.3</v>
      </c>
      <c r="AG38" s="104">
        <v>170550</v>
      </c>
      <c r="AH38" s="104">
        <v>177600.2</v>
      </c>
      <c r="AI38" s="104">
        <v>182160</v>
      </c>
      <c r="AJ38" s="104">
        <v>169250</v>
      </c>
      <c r="AK38" s="104">
        <v>174750</v>
      </c>
      <c r="AL38" s="99">
        <v>182000</v>
      </c>
      <c r="AM38" s="104">
        <v>178000</v>
      </c>
      <c r="AN38" s="104">
        <v>190400</v>
      </c>
      <c r="AO38" s="104">
        <v>199199</v>
      </c>
      <c r="AP38" s="104">
        <v>235910</v>
      </c>
      <c r="AQ38" s="104">
        <v>235910</v>
      </c>
      <c r="AR38" s="104">
        <v>210180</v>
      </c>
      <c r="AS38" s="104">
        <v>210397</v>
      </c>
      <c r="AT38" s="104">
        <v>215800</v>
      </c>
      <c r="AU38" s="104">
        <v>229547</v>
      </c>
      <c r="AV38" s="104">
        <v>238973</v>
      </c>
      <c r="AW38" s="104">
        <v>240500</v>
      </c>
      <c r="AX38" s="104">
        <v>226882.5</v>
      </c>
      <c r="AY38" s="104">
        <v>220707.5</v>
      </c>
      <c r="AZ38" s="104">
        <v>218562.5</v>
      </c>
      <c r="BA38" s="104">
        <v>223340</v>
      </c>
      <c r="BB38" s="104">
        <v>313875</v>
      </c>
      <c r="BC38" s="104">
        <v>318420</v>
      </c>
      <c r="BD38" s="104">
        <v>353520</v>
      </c>
      <c r="BE38" s="104">
        <v>369630</v>
      </c>
      <c r="BF38" s="104">
        <v>357660</v>
      </c>
      <c r="BG38" s="104">
        <v>336105</v>
      </c>
      <c r="BH38" s="103">
        <v>322287</v>
      </c>
      <c r="BI38" s="103">
        <v>313258</v>
      </c>
      <c r="BJ38" s="103">
        <v>313794</v>
      </c>
      <c r="BK38" s="103">
        <v>312095</v>
      </c>
      <c r="BL38" s="7">
        <v>389592</v>
      </c>
      <c r="BM38" s="152">
        <v>345762</v>
      </c>
    </row>
    <row r="39" spans="1:65" x14ac:dyDescent="0.25">
      <c r="A39" s="116" t="s">
        <v>208</v>
      </c>
      <c r="C39" s="120">
        <v>6666</v>
      </c>
      <c r="D39" s="120">
        <v>6946</v>
      </c>
      <c r="E39" s="120">
        <v>5099</v>
      </c>
      <c r="F39" s="120">
        <v>818</v>
      </c>
      <c r="G39" s="120">
        <v>8560</v>
      </c>
      <c r="H39" s="120">
        <v>9979</v>
      </c>
      <c r="I39" s="120">
        <v>8796</v>
      </c>
      <c r="J39" s="120">
        <v>11803</v>
      </c>
      <c r="K39" s="120">
        <v>13426</v>
      </c>
      <c r="L39" s="120">
        <v>14661</v>
      </c>
      <c r="M39" s="124">
        <v>17099</v>
      </c>
      <c r="N39" s="120">
        <v>18192</v>
      </c>
      <c r="O39" s="120">
        <v>18165</v>
      </c>
      <c r="P39" s="120">
        <v>16405</v>
      </c>
      <c r="Q39" s="120">
        <v>22283</v>
      </c>
      <c r="R39" s="125">
        <v>28069</v>
      </c>
      <c r="S39" s="125">
        <v>28451</v>
      </c>
      <c r="T39" s="104">
        <v>32596.5</v>
      </c>
      <c r="U39" s="104">
        <v>31858</v>
      </c>
      <c r="V39" s="124">
        <v>31983</v>
      </c>
      <c r="W39" s="104">
        <v>29227</v>
      </c>
      <c r="X39" s="104">
        <v>33332</v>
      </c>
      <c r="Y39" s="104">
        <v>36017</v>
      </c>
      <c r="Z39" s="104">
        <v>37450</v>
      </c>
      <c r="AA39" s="104">
        <v>39800</v>
      </c>
      <c r="AB39" s="104">
        <v>42277</v>
      </c>
      <c r="AC39" s="104">
        <v>46172.5</v>
      </c>
      <c r="AD39" s="104">
        <v>49170</v>
      </c>
      <c r="AE39" s="104">
        <v>56014</v>
      </c>
      <c r="AF39" s="104">
        <v>49006.3</v>
      </c>
      <c r="AG39" s="104">
        <v>50776.5</v>
      </c>
      <c r="AH39" s="104">
        <v>46203.4</v>
      </c>
      <c r="AI39" s="104">
        <v>50570</v>
      </c>
      <c r="AJ39" s="104">
        <v>48611</v>
      </c>
      <c r="AK39" s="104">
        <v>53213</v>
      </c>
      <c r="AL39" s="104">
        <v>58432</v>
      </c>
      <c r="AM39" s="104">
        <v>63249</v>
      </c>
      <c r="AN39" s="104">
        <v>32509</v>
      </c>
      <c r="AO39" s="104">
        <v>28962</v>
      </c>
      <c r="AP39" s="104">
        <v>21576</v>
      </c>
      <c r="AQ39" s="104">
        <v>22680</v>
      </c>
      <c r="AR39" s="104">
        <v>20420</v>
      </c>
      <c r="AS39" s="104">
        <v>17972</v>
      </c>
      <c r="AT39" s="104">
        <v>19646</v>
      </c>
      <c r="AU39" s="104">
        <v>15754</v>
      </c>
      <c r="AV39" s="104">
        <v>18858</v>
      </c>
      <c r="AW39" s="104">
        <v>22527</v>
      </c>
      <c r="AX39" s="104">
        <v>23979.7</v>
      </c>
      <c r="AY39" s="104">
        <v>23045.9</v>
      </c>
      <c r="AZ39" s="104">
        <v>27592.400000000001</v>
      </c>
      <c r="BA39" s="104">
        <v>37130.199999999997</v>
      </c>
      <c r="BB39" s="104">
        <v>30009.7</v>
      </c>
      <c r="BC39" s="104">
        <v>36727</v>
      </c>
      <c r="BD39" s="104">
        <v>33107.599999999999</v>
      </c>
      <c r="BE39" s="104">
        <v>30023.4</v>
      </c>
      <c r="BF39" s="104">
        <v>26615</v>
      </c>
      <c r="BG39" s="104">
        <v>24938</v>
      </c>
      <c r="BH39" s="100">
        <v>26487</v>
      </c>
      <c r="BI39" s="100">
        <v>29811</v>
      </c>
      <c r="BJ39" s="100">
        <v>35056</v>
      </c>
      <c r="BK39" s="103">
        <v>38106</v>
      </c>
      <c r="BL39" s="7">
        <v>36894</v>
      </c>
      <c r="BM39" s="152">
        <v>30516</v>
      </c>
    </row>
    <row r="40" spans="1:65" x14ac:dyDescent="0.25">
      <c r="C40" s="120"/>
      <c r="D40" s="120"/>
      <c r="E40" s="120"/>
      <c r="F40" s="120"/>
      <c r="G40" s="120"/>
      <c r="H40" s="120"/>
      <c r="I40" s="120"/>
      <c r="J40" s="120"/>
      <c r="K40" s="120"/>
      <c r="L40" s="120"/>
      <c r="M40" s="124"/>
      <c r="N40" s="120"/>
      <c r="O40" s="120"/>
      <c r="P40" s="127"/>
      <c r="Q40" s="127"/>
      <c r="R40" s="125"/>
      <c r="S40" s="154"/>
      <c r="T40" s="104"/>
      <c r="U40" s="104"/>
      <c r="V40" s="124"/>
      <c r="W40" s="104"/>
      <c r="X40" s="104"/>
      <c r="Y40" s="104"/>
      <c r="Z40" s="104"/>
      <c r="AA40" s="104"/>
      <c r="AB40" s="104"/>
      <c r="AC40" s="104"/>
      <c r="AD40" s="104"/>
      <c r="AE40" s="104"/>
      <c r="AF40" s="104"/>
      <c r="AG40" s="104"/>
      <c r="AH40" s="104"/>
      <c r="AI40" s="104"/>
      <c r="AJ40" s="104"/>
      <c r="AK40" s="104"/>
      <c r="AL40" s="141"/>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9"/>
      <c r="BI40" s="109"/>
      <c r="BJ40" s="109"/>
      <c r="BK40" s="103"/>
    </row>
    <row r="41" spans="1:65" x14ac:dyDescent="0.25">
      <c r="A41" s="116" t="s">
        <v>140</v>
      </c>
      <c r="C41" s="120">
        <v>421838</v>
      </c>
      <c r="D41" s="120">
        <v>475303.87</v>
      </c>
      <c r="E41" s="120">
        <v>527817</v>
      </c>
      <c r="F41" s="120">
        <v>551896</v>
      </c>
      <c r="G41" s="120">
        <v>626470</v>
      </c>
      <c r="H41" s="120">
        <v>662169</v>
      </c>
      <c r="I41" s="120">
        <v>666547</v>
      </c>
      <c r="J41" s="120">
        <v>728539</v>
      </c>
      <c r="K41" s="120">
        <v>716724</v>
      </c>
      <c r="L41" s="120">
        <v>976384</v>
      </c>
      <c r="M41" s="120">
        <v>1046155</v>
      </c>
      <c r="N41" s="120">
        <v>1126390</v>
      </c>
      <c r="O41" s="120">
        <v>1129087</v>
      </c>
      <c r="P41" s="120">
        <v>1293122</v>
      </c>
      <c r="Q41" s="120">
        <v>1447456</v>
      </c>
      <c r="R41" s="125">
        <v>1657210</v>
      </c>
      <c r="S41" s="125">
        <v>1742726.79</v>
      </c>
      <c r="T41" s="104">
        <v>1812914</v>
      </c>
      <c r="U41" s="104">
        <v>1972477.33</v>
      </c>
      <c r="V41" s="124">
        <v>2048098</v>
      </c>
      <c r="W41" s="104">
        <v>2078773</v>
      </c>
      <c r="X41" s="104">
        <v>2095293.6950000001</v>
      </c>
      <c r="Y41" s="104">
        <v>2234639.91</v>
      </c>
      <c r="Z41" s="104">
        <v>2317052.35</v>
      </c>
      <c r="AA41" s="104">
        <v>2490049.0379999997</v>
      </c>
      <c r="AB41" s="104">
        <v>2563358.38</v>
      </c>
      <c r="AC41" s="104">
        <v>2761730.45</v>
      </c>
      <c r="AD41" s="104">
        <v>2874279.0949999997</v>
      </c>
      <c r="AE41" s="104">
        <v>2906482.34</v>
      </c>
      <c r="AF41" s="104">
        <v>3109945.5179999997</v>
      </c>
      <c r="AG41" s="104">
        <v>2885814.4449999998</v>
      </c>
      <c r="AH41" s="104">
        <v>3066911.57</v>
      </c>
      <c r="AI41" s="104">
        <v>3041617.25</v>
      </c>
      <c r="AJ41" s="104">
        <v>3002715.26</v>
      </c>
      <c r="AK41" s="104">
        <v>3135173.02</v>
      </c>
      <c r="AL41" s="104">
        <f>AL35+AL37+AL38+AL39</f>
        <v>3128630.898</v>
      </c>
      <c r="AM41" s="104">
        <v>3435477.2749999999</v>
      </c>
      <c r="AN41" s="104">
        <v>3459222</v>
      </c>
      <c r="AO41" s="104">
        <v>3917221</v>
      </c>
      <c r="AP41" s="104">
        <v>4168171</v>
      </c>
      <c r="AQ41" s="104">
        <v>4118613</v>
      </c>
      <c r="AR41" s="104">
        <v>3984913</v>
      </c>
      <c r="AS41" s="104">
        <v>3451956</v>
      </c>
      <c r="AT41" s="104">
        <v>4163218</v>
      </c>
      <c r="AU41" s="104">
        <v>3775730</v>
      </c>
      <c r="AV41" s="104">
        <v>4083230</v>
      </c>
      <c r="AW41" s="104">
        <v>4313012</v>
      </c>
      <c r="AX41" s="104">
        <v>4372637.0000000009</v>
      </c>
      <c r="AY41" s="104">
        <v>4261963.7</v>
      </c>
      <c r="AZ41" s="7">
        <f t="shared" ref="AZ41:BK41" si="1">+SUM(AZ37:AZ39)+AZ35</f>
        <v>4435185.5</v>
      </c>
      <c r="BA41" s="7">
        <f t="shared" si="1"/>
        <v>4227819</v>
      </c>
      <c r="BB41" s="7">
        <f t="shared" si="1"/>
        <v>4600910.75</v>
      </c>
      <c r="BC41" s="7">
        <f t="shared" si="1"/>
        <v>4981299</v>
      </c>
      <c r="BD41" s="7">
        <f t="shared" si="1"/>
        <v>5089282</v>
      </c>
      <c r="BE41" s="7">
        <f t="shared" si="1"/>
        <v>5229833.3</v>
      </c>
      <c r="BF41" s="7">
        <f t="shared" si="1"/>
        <v>5451843</v>
      </c>
      <c r="BG41" s="7">
        <f t="shared" si="1"/>
        <v>5519110</v>
      </c>
      <c r="BH41" s="7">
        <f t="shared" si="1"/>
        <v>5366623</v>
      </c>
      <c r="BI41" s="7">
        <f t="shared" si="1"/>
        <v>5404415</v>
      </c>
      <c r="BJ41" s="7">
        <f t="shared" si="1"/>
        <v>6027996</v>
      </c>
      <c r="BK41" s="7">
        <f t="shared" si="1"/>
        <v>5770292</v>
      </c>
      <c r="BL41" s="7">
        <f>+SUM(BL37:BL39)+BL35</f>
        <v>6045201</v>
      </c>
      <c r="BM41" s="139">
        <f>+SUM(BM37:BM39)+BM35</f>
        <v>6270760</v>
      </c>
    </row>
    <row r="42" spans="1:65" x14ac:dyDescent="0.25">
      <c r="A42" s="116" t="s">
        <v>141</v>
      </c>
      <c r="C42" s="155">
        <v>5.1820000000000004</v>
      </c>
      <c r="D42" s="155">
        <v>5.3140000000000001</v>
      </c>
      <c r="E42" s="155">
        <v>5.33</v>
      </c>
      <c r="F42" s="155">
        <v>4.93</v>
      </c>
      <c r="G42" s="155">
        <v>5.04</v>
      </c>
      <c r="H42" s="155">
        <v>4.8</v>
      </c>
      <c r="I42" s="155">
        <v>4.46</v>
      </c>
      <c r="J42" s="155">
        <v>5.8120000000000003</v>
      </c>
      <c r="K42" s="155">
        <v>5.3159999999999998</v>
      </c>
      <c r="L42" s="155">
        <v>5.5860000000000003</v>
      </c>
      <c r="M42" s="155">
        <v>5.9509999999999996</v>
      </c>
      <c r="N42" s="127">
        <v>5.85</v>
      </c>
      <c r="O42" s="127">
        <v>5</v>
      </c>
      <c r="P42" s="127">
        <v>5.444</v>
      </c>
      <c r="Q42" s="127">
        <v>5.5030000000000001</v>
      </c>
      <c r="R42" s="154">
        <v>5.5910000000000002</v>
      </c>
      <c r="S42" s="154">
        <v>5.0119999999999996</v>
      </c>
      <c r="T42" s="117">
        <v>5.7930000000000001</v>
      </c>
      <c r="U42" s="128">
        <v>5.625</v>
      </c>
      <c r="V42" s="124">
        <v>5.7</v>
      </c>
      <c r="W42" s="128">
        <v>5.18</v>
      </c>
      <c r="X42" s="128">
        <v>5.625</v>
      </c>
      <c r="Y42" s="128">
        <v>5.84</v>
      </c>
      <c r="Z42" s="128">
        <v>5.6130000000000004</v>
      </c>
      <c r="AA42" s="128">
        <v>5.8959999999999999</v>
      </c>
      <c r="AB42" s="128">
        <v>5.75</v>
      </c>
      <c r="AC42" s="128">
        <v>5.625</v>
      </c>
      <c r="AD42" s="128">
        <v>6.1509999999999998</v>
      </c>
      <c r="AE42" s="128">
        <v>6.6109999999999998</v>
      </c>
      <c r="AF42" s="128">
        <v>6.2590000000000003</v>
      </c>
      <c r="AG42" s="128">
        <v>6.4889999999999999</v>
      </c>
      <c r="AH42" s="128">
        <v>6.0069999999999997</v>
      </c>
      <c r="AI42" s="128">
        <v>6.4210000000000003</v>
      </c>
      <c r="AJ42" s="128">
        <v>6.2030000000000003</v>
      </c>
      <c r="AK42">
        <v>6.2519999999999998</v>
      </c>
      <c r="AL42" s="128">
        <v>6.4859999999999998</v>
      </c>
      <c r="AM42">
        <v>6.165</v>
      </c>
      <c r="AN42">
        <v>6.859</v>
      </c>
      <c r="AO42">
        <v>6.4850000000000003</v>
      </c>
      <c r="AP42">
        <v>6.665</v>
      </c>
      <c r="AQ42">
        <v>6.12</v>
      </c>
      <c r="AR42">
        <v>5.2569999999999997</v>
      </c>
      <c r="AS42">
        <v>4.4569999999999999</v>
      </c>
      <c r="AT42">
        <v>4.55</v>
      </c>
      <c r="AU42">
        <v>3.2160000000000002</v>
      </c>
      <c r="AV42">
        <v>3.641</v>
      </c>
      <c r="AW42">
        <v>5.2</v>
      </c>
      <c r="AX42">
        <v>5.5487000000000002</v>
      </c>
      <c r="AY42">
        <v>5.5250000000000004</v>
      </c>
      <c r="AZ42">
        <v>6.0625</v>
      </c>
      <c r="BA42">
        <v>6.2812000000000001</v>
      </c>
      <c r="BB42">
        <v>5.375</v>
      </c>
      <c r="BC42">
        <v>5.75</v>
      </c>
      <c r="BD42" s="97">
        <v>5.8125</v>
      </c>
      <c r="BE42" s="97">
        <v>6.0625</v>
      </c>
      <c r="BF42" s="97">
        <v>6</v>
      </c>
      <c r="BG42" s="97">
        <v>5.625</v>
      </c>
      <c r="BH42" s="112">
        <v>5.7190000000000003</v>
      </c>
      <c r="BI42" s="112">
        <v>5.71</v>
      </c>
      <c r="BJ42" s="112">
        <v>6.0060000000000002</v>
      </c>
      <c r="BK42" s="114">
        <v>5.27</v>
      </c>
      <c r="BL42" s="114">
        <v>5.2750000000000004</v>
      </c>
      <c r="BM42" s="152">
        <v>6.09</v>
      </c>
    </row>
    <row r="43" spans="1:65" x14ac:dyDescent="0.25">
      <c r="A43" s="116" t="s">
        <v>142</v>
      </c>
      <c r="C43" s="120">
        <v>80301</v>
      </c>
      <c r="D43" s="120">
        <v>89439</v>
      </c>
      <c r="E43" s="120">
        <v>99027.579737335836</v>
      </c>
      <c r="F43" s="120">
        <v>111946.45030425965</v>
      </c>
      <c r="G43" s="120">
        <v>124299.60317460318</v>
      </c>
      <c r="H43" s="120">
        <v>137951.875</v>
      </c>
      <c r="I43" s="120">
        <v>149450</v>
      </c>
      <c r="J43" s="120">
        <v>125350.82587749483</v>
      </c>
      <c r="K43" s="120">
        <v>134823.92776523702</v>
      </c>
      <c r="L43" s="120">
        <v>174791.26387397063</v>
      </c>
      <c r="M43" s="120">
        <v>175794.82439926063</v>
      </c>
      <c r="N43" s="120">
        <v>192545.29914529916</v>
      </c>
      <c r="O43" s="120">
        <v>225817.4</v>
      </c>
      <c r="P43" s="120">
        <v>237531.5944158707</v>
      </c>
      <c r="Q43" s="120">
        <v>263030.34708340903</v>
      </c>
      <c r="R43" s="125">
        <v>296416</v>
      </c>
      <c r="S43" s="125">
        <v>347738</v>
      </c>
      <c r="T43" s="104">
        <v>312955</v>
      </c>
      <c r="U43" s="104">
        <v>350662.63644444448</v>
      </c>
      <c r="V43" s="124">
        <v>359315.43859649124</v>
      </c>
      <c r="W43" s="104">
        <v>401307.52895752899</v>
      </c>
      <c r="X43" s="104">
        <v>372496.65688888892</v>
      </c>
      <c r="Y43" s="104">
        <v>382643.82020547951</v>
      </c>
      <c r="Z43" s="104">
        <v>412819</v>
      </c>
      <c r="AA43" s="104">
        <v>422298</v>
      </c>
      <c r="AB43" s="104">
        <v>445801</v>
      </c>
      <c r="AC43" s="104">
        <v>490974</v>
      </c>
      <c r="AD43" s="104">
        <v>467317</v>
      </c>
      <c r="AE43" s="104">
        <v>439660</v>
      </c>
      <c r="AF43" s="104">
        <v>496899</v>
      </c>
      <c r="AG43" s="104">
        <v>444753</v>
      </c>
      <c r="AH43" s="104">
        <v>510520</v>
      </c>
      <c r="AI43" s="104">
        <v>473675</v>
      </c>
      <c r="AJ43" s="104">
        <v>484089</v>
      </c>
      <c r="AK43" s="104">
        <v>501500</v>
      </c>
      <c r="AL43" s="99">
        <v>482384</v>
      </c>
      <c r="AM43" s="104">
        <v>557546</v>
      </c>
      <c r="AN43" s="104">
        <v>504259</v>
      </c>
      <c r="AO43" s="104">
        <v>604142</v>
      </c>
      <c r="AP43" s="104">
        <v>625476</v>
      </c>
      <c r="AQ43" s="104">
        <v>672976</v>
      </c>
      <c r="AR43" s="104">
        <v>758466</v>
      </c>
      <c r="AS43" s="104">
        <v>774630</v>
      </c>
      <c r="AT43" s="104">
        <v>914993</v>
      </c>
      <c r="AU43" s="104">
        <v>1174045</v>
      </c>
      <c r="AV43" s="104">
        <v>1121765</v>
      </c>
      <c r="AW43" s="104">
        <v>829426</v>
      </c>
      <c r="AX43" s="104">
        <v>788047.11013390543</v>
      </c>
      <c r="AY43" s="104">
        <v>771396.1</v>
      </c>
      <c r="AZ43" s="7">
        <f>+AZ41/AZ42</f>
        <v>731576.98969072162</v>
      </c>
      <c r="BA43" s="7">
        <f>+BA41/BA42</f>
        <v>673090.96987836715</v>
      </c>
      <c r="BB43" s="7">
        <f t="shared" ref="BB43:BK43" si="2">+BB41/BB42</f>
        <v>855983.39534883725</v>
      </c>
      <c r="BC43" s="7">
        <f t="shared" si="2"/>
        <v>866312.86956521741</v>
      </c>
      <c r="BD43" s="7">
        <f t="shared" si="2"/>
        <v>875575.39784946234</v>
      </c>
      <c r="BE43" s="7">
        <f t="shared" si="2"/>
        <v>862652.91546391754</v>
      </c>
      <c r="BF43" s="7">
        <f t="shared" si="2"/>
        <v>908640.5</v>
      </c>
      <c r="BG43" s="7">
        <f t="shared" si="2"/>
        <v>981175.11111111112</v>
      </c>
      <c r="BH43" s="7">
        <f t="shared" si="2"/>
        <v>938384.85749256855</v>
      </c>
      <c r="BI43" s="7">
        <f t="shared" si="2"/>
        <v>946482.48686514888</v>
      </c>
      <c r="BJ43" s="7">
        <f t="shared" si="2"/>
        <v>1003662.3376623376</v>
      </c>
      <c r="BK43" s="7">
        <f t="shared" si="2"/>
        <v>1094932.0683111956</v>
      </c>
      <c r="BL43" s="7">
        <f>+BL41/BL42</f>
        <v>1146009.6682464455</v>
      </c>
      <c r="BM43" s="139">
        <f>+BM41/BM42</f>
        <v>1029681.4449917899</v>
      </c>
    </row>
    <row r="44" spans="1:65" x14ac:dyDescent="0.25">
      <c r="AG44" s="104"/>
      <c r="AH44" s="104"/>
      <c r="AI44" s="104"/>
      <c r="AJ44" s="10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2A5FF-3D7C-4A9E-9332-6D1483180888}">
  <sheetPr codeName="Hoja36">
    <tabColor theme="6" tint="-0.249977111117893"/>
  </sheetPr>
  <dimension ref="A1:BL157"/>
  <sheetViews>
    <sheetView zoomScale="107" workbookViewId="0">
      <pane xSplit="50" ySplit="9" topLeftCell="BF10" activePane="bottomRight" state="frozen"/>
      <selection pane="topRight" activeCell="AY1" sqref="AY1"/>
      <selection pane="bottomLeft" activeCell="A10" sqref="A10"/>
      <selection pane="bottomRight" activeCell="AY10" sqref="AY10"/>
    </sheetView>
  </sheetViews>
  <sheetFormatPr baseColWidth="10" defaultRowHeight="15" x14ac:dyDescent="0.25"/>
  <cols>
    <col min="1" max="1" width="40.85546875" customWidth="1"/>
    <col min="2" max="2" width="11.42578125" hidden="1" customWidth="1"/>
    <col min="3" max="16" width="11.42578125" style="117" hidden="1" customWidth="1"/>
    <col min="17" max="17" width="12.42578125" style="117" hidden="1" customWidth="1"/>
    <col min="18" max="25" width="11.42578125" style="117" hidden="1" customWidth="1"/>
    <col min="26" max="30" width="11.42578125" hidden="1" customWidth="1"/>
    <col min="31" max="31" width="13.42578125" hidden="1" customWidth="1"/>
    <col min="32" max="46" width="11.42578125" hidden="1" customWidth="1"/>
    <col min="47" max="47" width="9.42578125" hidden="1" customWidth="1"/>
    <col min="48" max="50" width="11.42578125" hidden="1" customWidth="1"/>
    <col min="51" max="61" width="11.42578125" customWidth="1"/>
  </cols>
  <sheetData>
    <row r="1" spans="1:64" x14ac:dyDescent="0.25">
      <c r="A1" s="116" t="s">
        <v>143</v>
      </c>
    </row>
    <row r="2" spans="1:64" x14ac:dyDescent="0.25">
      <c r="A2" s="116" t="s">
        <v>144</v>
      </c>
      <c r="AY2" s="7"/>
    </row>
    <row r="3" spans="1:64" x14ac:dyDescent="0.25">
      <c r="A3" s="116" t="s">
        <v>145</v>
      </c>
      <c r="AY3" s="97"/>
      <c r="BA3" s="97"/>
      <c r="BC3" s="97"/>
    </row>
    <row r="4" spans="1:64" x14ac:dyDescent="0.25">
      <c r="A4" s="116" t="s">
        <v>146</v>
      </c>
    </row>
    <row r="6" spans="1:64" x14ac:dyDescent="0.25">
      <c r="A6" s="118" t="s">
        <v>147</v>
      </c>
    </row>
    <row r="7" spans="1:64" ht="18.75" x14ac:dyDescent="0.3">
      <c r="A7" s="119" t="s">
        <v>148</v>
      </c>
    </row>
    <row r="9" spans="1:64" x14ac:dyDescent="0.25">
      <c r="A9" s="14"/>
      <c r="B9" s="14" t="s">
        <v>149</v>
      </c>
      <c r="C9" s="120" t="s">
        <v>150</v>
      </c>
      <c r="D9" s="120" t="s">
        <v>151</v>
      </c>
      <c r="E9" s="120" t="s">
        <v>152</v>
      </c>
      <c r="F9" s="120" t="s">
        <v>153</v>
      </c>
      <c r="G9" s="120" t="s">
        <v>154</v>
      </c>
      <c r="H9" s="120" t="s">
        <v>155</v>
      </c>
      <c r="I9" s="120" t="s">
        <v>156</v>
      </c>
      <c r="J9" s="120" t="s">
        <v>157</v>
      </c>
      <c r="K9" s="120" t="s">
        <v>158</v>
      </c>
      <c r="L9" s="117" t="s">
        <v>159</v>
      </c>
      <c r="M9" s="117" t="s">
        <v>160</v>
      </c>
      <c r="N9" s="117" t="s">
        <v>161</v>
      </c>
      <c r="O9" s="117" t="s">
        <v>162</v>
      </c>
      <c r="P9" s="117" t="s">
        <v>163</v>
      </c>
      <c r="Q9" s="117" t="s">
        <v>164</v>
      </c>
      <c r="R9" s="117" t="s">
        <v>165</v>
      </c>
      <c r="S9" s="117" t="s">
        <v>166</v>
      </c>
      <c r="T9" s="117" t="s">
        <v>167</v>
      </c>
      <c r="U9" s="117" t="s">
        <v>168</v>
      </c>
      <c r="V9" s="117" t="s">
        <v>169</v>
      </c>
      <c r="W9" s="121" t="s">
        <v>170</v>
      </c>
      <c r="X9" s="122" t="s">
        <v>171</v>
      </c>
      <c r="Y9" s="121" t="s">
        <v>172</v>
      </c>
      <c r="Z9" s="122" t="s">
        <v>173</v>
      </c>
      <c r="AA9" s="122" t="s">
        <v>174</v>
      </c>
      <c r="AB9" s="122" t="s">
        <v>175</v>
      </c>
      <c r="AC9" s="122" t="s">
        <v>176</v>
      </c>
      <c r="AD9" s="122" t="s">
        <v>177</v>
      </c>
      <c r="AE9" s="122" t="s">
        <v>178</v>
      </c>
      <c r="AF9" s="122" t="s">
        <v>179</v>
      </c>
      <c r="AG9" s="122" t="s">
        <v>180</v>
      </c>
      <c r="AH9" s="122" t="s">
        <v>181</v>
      </c>
      <c r="AI9" s="122" t="s">
        <v>182</v>
      </c>
      <c r="AJ9" s="122" t="s">
        <v>183</v>
      </c>
      <c r="AK9" s="122" t="s">
        <v>184</v>
      </c>
      <c r="AL9" s="122" t="s">
        <v>185</v>
      </c>
      <c r="AM9" s="122" t="s">
        <v>186</v>
      </c>
      <c r="AN9" s="122" t="s">
        <v>187</v>
      </c>
      <c r="AO9" s="122" t="s">
        <v>188</v>
      </c>
      <c r="AP9" s="122" t="s">
        <v>189</v>
      </c>
      <c r="AQ9" s="122" t="s">
        <v>190</v>
      </c>
      <c r="AR9" s="122" t="s">
        <v>191</v>
      </c>
      <c r="AS9" s="122" t="s">
        <v>192</v>
      </c>
      <c r="AT9" s="122" t="s">
        <v>193</v>
      </c>
      <c r="AU9" s="122" t="s">
        <v>194</v>
      </c>
      <c r="AV9" s="122" t="s">
        <v>195</v>
      </c>
      <c r="AW9" s="122" t="s">
        <v>196</v>
      </c>
      <c r="AX9" s="122" t="s">
        <v>197</v>
      </c>
      <c r="AY9" s="122" t="s">
        <v>198</v>
      </c>
      <c r="AZ9" s="122" t="s">
        <v>199</v>
      </c>
      <c r="BA9" s="122" t="s">
        <v>200</v>
      </c>
      <c r="BB9" s="122" t="s">
        <v>201</v>
      </c>
      <c r="BC9" s="123" t="s">
        <v>202</v>
      </c>
      <c r="BD9" s="108" t="s">
        <v>203</v>
      </c>
      <c r="BE9" s="108" t="s">
        <v>263</v>
      </c>
      <c r="BF9" s="108" t="s">
        <v>264</v>
      </c>
      <c r="BG9" s="117" t="s">
        <v>265</v>
      </c>
      <c r="BH9" s="117" t="s">
        <v>204</v>
      </c>
      <c r="BI9" s="117" t="s">
        <v>268</v>
      </c>
      <c r="BJ9" s="14" t="s">
        <v>205</v>
      </c>
      <c r="BK9" s="14" t="s">
        <v>206</v>
      </c>
      <c r="BL9" s="14" t="s">
        <v>207</v>
      </c>
    </row>
    <row r="10" spans="1:64" x14ac:dyDescent="0.25">
      <c r="C10" s="120"/>
      <c r="D10" s="120"/>
      <c r="E10" s="120"/>
      <c r="F10" s="120"/>
      <c r="G10" s="120"/>
      <c r="H10" s="120"/>
      <c r="I10" s="120"/>
      <c r="J10" s="120"/>
      <c r="K10" s="120"/>
      <c r="L10" s="120"/>
      <c r="BF10" s="108"/>
    </row>
    <row r="11" spans="1:64" x14ac:dyDescent="0.25">
      <c r="A11" s="116" t="s">
        <v>113</v>
      </c>
      <c r="B11" s="7">
        <v>4116</v>
      </c>
      <c r="C11" s="120">
        <v>6096</v>
      </c>
      <c r="D11" s="120">
        <v>5772</v>
      </c>
      <c r="E11" s="120">
        <v>6507</v>
      </c>
      <c r="F11" s="120">
        <v>7249</v>
      </c>
      <c r="G11" s="120">
        <v>8357</v>
      </c>
      <c r="H11" s="120">
        <v>8426</v>
      </c>
      <c r="I11" s="120">
        <v>9513</v>
      </c>
      <c r="J11" s="120">
        <v>9699</v>
      </c>
      <c r="K11" s="120">
        <v>11481</v>
      </c>
      <c r="L11" s="120">
        <v>11627</v>
      </c>
      <c r="M11" s="120">
        <v>13252</v>
      </c>
      <c r="N11" s="124">
        <v>14013</v>
      </c>
      <c r="O11" s="120">
        <v>15182</v>
      </c>
      <c r="P11" s="120">
        <v>15484</v>
      </c>
      <c r="Q11" s="125">
        <v>17151</v>
      </c>
      <c r="R11" s="124">
        <v>18093</v>
      </c>
      <c r="S11" s="104">
        <v>18278</v>
      </c>
      <c r="T11" s="104">
        <v>19986</v>
      </c>
      <c r="U11" s="104">
        <v>21013</v>
      </c>
      <c r="V11" s="7">
        <v>20808</v>
      </c>
      <c r="W11" s="104">
        <v>22673</v>
      </c>
      <c r="X11" s="104">
        <v>23064</v>
      </c>
      <c r="Y11" s="104">
        <v>23066</v>
      </c>
      <c r="Z11" s="104">
        <v>25100</v>
      </c>
      <c r="AA11" s="104">
        <v>22579</v>
      </c>
      <c r="AB11" s="104">
        <v>23014</v>
      </c>
      <c r="AC11" s="104">
        <v>25000</v>
      </c>
      <c r="AD11" s="104">
        <v>26794</v>
      </c>
      <c r="AE11" s="104">
        <v>27253</v>
      </c>
      <c r="AF11" s="104">
        <v>28516</v>
      </c>
      <c r="AG11" s="104">
        <v>28870</v>
      </c>
      <c r="AH11" s="104">
        <v>26687</v>
      </c>
      <c r="AI11" s="104">
        <v>28453</v>
      </c>
      <c r="AJ11" s="104">
        <v>27747</v>
      </c>
      <c r="AK11" s="104">
        <v>28922</v>
      </c>
      <c r="AL11" s="104">
        <v>31089</v>
      </c>
      <c r="AM11" s="104">
        <v>34510</v>
      </c>
      <c r="AN11" s="104">
        <v>34186</v>
      </c>
      <c r="AO11" s="104">
        <v>34747</v>
      </c>
      <c r="AP11" s="104">
        <v>36820</v>
      </c>
      <c r="AQ11" s="104">
        <v>37108</v>
      </c>
      <c r="AR11" s="104">
        <v>40002</v>
      </c>
      <c r="AS11" s="104">
        <v>38793</v>
      </c>
      <c r="AT11" s="104">
        <v>38180</v>
      </c>
      <c r="AU11" s="104">
        <v>39384</v>
      </c>
      <c r="AV11" s="104">
        <v>40466</v>
      </c>
      <c r="AW11" s="104">
        <v>41500.699999999997</v>
      </c>
      <c r="AX11" s="104">
        <v>41618.9</v>
      </c>
      <c r="AY11" s="104">
        <v>42305</v>
      </c>
      <c r="AZ11" s="104">
        <v>42254</v>
      </c>
      <c r="BA11" s="104">
        <v>43792</v>
      </c>
      <c r="BB11" s="104">
        <v>46295</v>
      </c>
      <c r="BC11" s="104">
        <v>47916</v>
      </c>
      <c r="BD11" s="7">
        <v>51690</v>
      </c>
      <c r="BE11" s="7">
        <v>51621</v>
      </c>
      <c r="BF11" s="7">
        <v>51602</v>
      </c>
      <c r="BG11" s="7">
        <v>53371</v>
      </c>
      <c r="BH11" s="7">
        <v>53306</v>
      </c>
      <c r="BI11" s="7">
        <v>53362</v>
      </c>
      <c r="BJ11" s="100">
        <v>53133</v>
      </c>
      <c r="BK11" s="100">
        <v>52973</v>
      </c>
      <c r="BL11" s="100">
        <v>53142</v>
      </c>
    </row>
    <row r="12" spans="1:64" x14ac:dyDescent="0.25">
      <c r="A12" s="116" t="s">
        <v>114</v>
      </c>
      <c r="B12" s="7">
        <v>134146</v>
      </c>
      <c r="C12" s="120">
        <v>147272</v>
      </c>
      <c r="D12" s="120">
        <v>155476</v>
      </c>
      <c r="E12" s="120">
        <v>141545</v>
      </c>
      <c r="F12" s="120">
        <v>145689</v>
      </c>
      <c r="G12" s="120">
        <v>152851</v>
      </c>
      <c r="H12" s="120">
        <v>157955</v>
      </c>
      <c r="I12" s="120">
        <v>157613</v>
      </c>
      <c r="J12" s="120">
        <v>163650</v>
      </c>
      <c r="K12" s="120">
        <v>180128</v>
      </c>
      <c r="L12" s="120">
        <v>211903</v>
      </c>
      <c r="M12" s="120">
        <v>274510</v>
      </c>
      <c r="N12" s="124">
        <v>260603</v>
      </c>
      <c r="O12" s="120">
        <v>360102</v>
      </c>
      <c r="P12" s="120">
        <v>415036</v>
      </c>
      <c r="Q12" s="125">
        <v>492589</v>
      </c>
      <c r="R12" s="124">
        <v>537361</v>
      </c>
      <c r="S12" s="104">
        <v>616128</v>
      </c>
      <c r="T12" s="104">
        <v>651901</v>
      </c>
      <c r="U12" s="104">
        <v>546281</v>
      </c>
      <c r="V12" s="7">
        <v>532689</v>
      </c>
      <c r="W12" s="104">
        <v>601938</v>
      </c>
      <c r="X12" s="104">
        <v>592580</v>
      </c>
      <c r="Y12" s="104">
        <v>621631</v>
      </c>
      <c r="Z12" s="104">
        <v>634176</v>
      </c>
      <c r="AA12" s="104">
        <v>777417</v>
      </c>
      <c r="AB12" s="104">
        <v>787833</v>
      </c>
      <c r="AC12" s="104">
        <v>768662</v>
      </c>
      <c r="AD12" s="104">
        <v>858325</v>
      </c>
      <c r="AE12" s="104">
        <v>828345</v>
      </c>
      <c r="AF12" s="104">
        <v>882640</v>
      </c>
      <c r="AG12" s="104">
        <v>844485</v>
      </c>
      <c r="AH12" s="104">
        <v>813399</v>
      </c>
      <c r="AI12" s="104">
        <v>872907</v>
      </c>
      <c r="AJ12" s="104">
        <v>817741</v>
      </c>
      <c r="AK12" s="104">
        <v>827411</v>
      </c>
      <c r="AL12" s="104">
        <v>904860</v>
      </c>
      <c r="AM12" s="104">
        <v>928227</v>
      </c>
      <c r="AN12" s="104">
        <v>1074835</v>
      </c>
      <c r="AO12" s="104">
        <v>1155734</v>
      </c>
      <c r="AP12" s="104">
        <v>1088082</v>
      </c>
      <c r="AQ12" s="104">
        <v>801740</v>
      </c>
      <c r="AR12" s="104">
        <v>938444</v>
      </c>
      <c r="AS12" s="104">
        <v>997344</v>
      </c>
      <c r="AT12" s="104">
        <v>1005837</v>
      </c>
      <c r="AU12" s="104">
        <v>1047715</v>
      </c>
      <c r="AV12" s="104">
        <v>1037490</v>
      </c>
      <c r="AW12" s="104">
        <v>1181481.8</v>
      </c>
      <c r="AX12" s="104">
        <v>1129005.8</v>
      </c>
      <c r="AY12" s="104">
        <v>1153197</v>
      </c>
      <c r="AZ12" s="104">
        <v>1145835</v>
      </c>
      <c r="BA12" s="104">
        <v>1187226</v>
      </c>
      <c r="BB12" s="104">
        <v>1202829</v>
      </c>
      <c r="BC12" s="104">
        <v>1293702</v>
      </c>
      <c r="BD12" s="7">
        <v>1441932</v>
      </c>
      <c r="BE12" s="7">
        <v>1474332</v>
      </c>
      <c r="BF12" s="7">
        <v>1506385</v>
      </c>
      <c r="BG12" s="7">
        <v>1494405</v>
      </c>
      <c r="BH12" s="7">
        <v>1451872</v>
      </c>
      <c r="BI12" s="7">
        <v>1489410</v>
      </c>
      <c r="BJ12" s="100">
        <v>1467245</v>
      </c>
      <c r="BK12" s="100">
        <v>1594450</v>
      </c>
      <c r="BL12" s="100">
        <v>1553053</v>
      </c>
    </row>
    <row r="13" spans="1:64" x14ac:dyDescent="0.25">
      <c r="A13" s="116" t="s">
        <v>115</v>
      </c>
      <c r="B13" s="7">
        <v>26313</v>
      </c>
      <c r="C13" s="120">
        <v>30456</v>
      </c>
      <c r="D13" s="120">
        <v>33206</v>
      </c>
      <c r="E13" s="120">
        <v>35508</v>
      </c>
      <c r="F13" s="120">
        <v>36324</v>
      </c>
      <c r="G13" s="120">
        <v>40442</v>
      </c>
      <c r="H13" s="120">
        <v>43019</v>
      </c>
      <c r="I13" s="120">
        <v>49838</v>
      </c>
      <c r="J13" s="120">
        <v>48832</v>
      </c>
      <c r="K13" s="120">
        <v>61242</v>
      </c>
      <c r="L13" s="120">
        <v>61243</v>
      </c>
      <c r="M13" s="120">
        <v>69680</v>
      </c>
      <c r="N13" s="124">
        <v>69630</v>
      </c>
      <c r="O13" s="120">
        <v>76461</v>
      </c>
      <c r="P13" s="120">
        <v>76795</v>
      </c>
      <c r="Q13" s="125">
        <v>90969</v>
      </c>
      <c r="R13" s="124">
        <v>83017</v>
      </c>
      <c r="S13" s="104">
        <v>84935</v>
      </c>
      <c r="T13" s="104">
        <v>81828</v>
      </c>
      <c r="U13" s="104">
        <v>85636</v>
      </c>
      <c r="V13" s="7">
        <v>96847</v>
      </c>
      <c r="W13" s="104">
        <v>99958</v>
      </c>
      <c r="X13" s="104">
        <v>108669</v>
      </c>
      <c r="Y13" s="104">
        <v>121128</v>
      </c>
      <c r="Z13" s="104">
        <v>127361</v>
      </c>
      <c r="AA13" s="104">
        <v>128992</v>
      </c>
      <c r="AB13" s="104">
        <v>132492</v>
      </c>
      <c r="AC13" s="104">
        <v>131911</v>
      </c>
      <c r="AD13" s="104">
        <v>159234</v>
      </c>
      <c r="AE13" s="104">
        <v>181095</v>
      </c>
      <c r="AF13" s="104">
        <v>202433</v>
      </c>
      <c r="AG13" s="104">
        <v>189802</v>
      </c>
      <c r="AH13" s="104">
        <v>178217</v>
      </c>
      <c r="AI13" s="104">
        <v>223274</v>
      </c>
      <c r="AJ13" s="104">
        <v>200745</v>
      </c>
      <c r="AK13" s="104">
        <v>183101</v>
      </c>
      <c r="AL13" s="104">
        <v>187882</v>
      </c>
      <c r="AM13" s="104">
        <v>207034</v>
      </c>
      <c r="AN13" s="104">
        <v>227242</v>
      </c>
      <c r="AO13" s="104">
        <v>239685</v>
      </c>
      <c r="AP13" s="104">
        <v>267328</v>
      </c>
      <c r="AQ13" s="104">
        <v>266964</v>
      </c>
      <c r="AR13" s="104">
        <v>275054</v>
      </c>
      <c r="AS13" s="104">
        <v>283398</v>
      </c>
      <c r="AT13" s="104">
        <v>285747</v>
      </c>
      <c r="AU13" s="104">
        <v>302125</v>
      </c>
      <c r="AV13" s="104">
        <v>304142</v>
      </c>
      <c r="AW13" s="104">
        <v>335574.4</v>
      </c>
      <c r="AX13" s="104">
        <v>325145.40000000002</v>
      </c>
      <c r="AY13" s="104">
        <v>329564</v>
      </c>
      <c r="AZ13" s="104">
        <v>320498</v>
      </c>
      <c r="BA13" s="104">
        <v>345506</v>
      </c>
      <c r="BB13" s="104">
        <v>320979</v>
      </c>
      <c r="BC13" s="104">
        <v>313062</v>
      </c>
      <c r="BD13" s="7">
        <v>307407</v>
      </c>
      <c r="BE13" s="7">
        <v>290167</v>
      </c>
      <c r="BF13" s="7">
        <v>294675</v>
      </c>
      <c r="BG13" s="7">
        <v>319047</v>
      </c>
      <c r="BH13" s="7">
        <v>313004</v>
      </c>
      <c r="BI13" s="7">
        <v>296175</v>
      </c>
      <c r="BJ13" s="100">
        <v>309937</v>
      </c>
      <c r="BK13" s="100">
        <v>315076</v>
      </c>
      <c r="BL13" s="100">
        <v>313111</v>
      </c>
    </row>
    <row r="14" spans="1:64" x14ac:dyDescent="0.25">
      <c r="A14" s="116" t="s">
        <v>116</v>
      </c>
      <c r="B14" s="7">
        <v>58081</v>
      </c>
      <c r="C14" s="120">
        <v>64245</v>
      </c>
      <c r="D14" s="120">
        <v>63906</v>
      </c>
      <c r="E14" s="120">
        <v>73094</v>
      </c>
      <c r="F14" s="120">
        <v>80748</v>
      </c>
      <c r="G14" s="120">
        <v>94347</v>
      </c>
      <c r="H14" s="120">
        <v>94828</v>
      </c>
      <c r="I14" s="120">
        <v>93011</v>
      </c>
      <c r="J14" s="120">
        <v>95477</v>
      </c>
      <c r="K14" s="120">
        <v>134863</v>
      </c>
      <c r="L14" s="120">
        <v>137322</v>
      </c>
      <c r="M14" s="120">
        <v>152696</v>
      </c>
      <c r="N14" s="124">
        <v>164598</v>
      </c>
      <c r="O14" s="120">
        <v>186828</v>
      </c>
      <c r="P14" s="120">
        <v>202201</v>
      </c>
      <c r="Q14" s="125">
        <v>235606</v>
      </c>
      <c r="R14" s="124">
        <v>245161</v>
      </c>
      <c r="S14" s="104">
        <v>292553</v>
      </c>
      <c r="T14" s="104">
        <v>307051</v>
      </c>
      <c r="U14" s="104">
        <v>302660</v>
      </c>
      <c r="V14" s="7">
        <v>300768</v>
      </c>
      <c r="W14" s="104">
        <v>312469</v>
      </c>
      <c r="X14" s="104">
        <v>317591</v>
      </c>
      <c r="Y14" s="104">
        <v>345873</v>
      </c>
      <c r="Z14" s="104">
        <v>364533</v>
      </c>
      <c r="AA14" s="104">
        <v>370083</v>
      </c>
      <c r="AB14" s="104">
        <v>430061</v>
      </c>
      <c r="AC14" s="104">
        <v>388103</v>
      </c>
      <c r="AD14" s="104">
        <v>384204</v>
      </c>
      <c r="AE14" s="104">
        <v>387943</v>
      </c>
      <c r="AF14" s="104">
        <v>441546</v>
      </c>
      <c r="AG14" s="104">
        <v>437891</v>
      </c>
      <c r="AH14" s="104">
        <v>434255</v>
      </c>
      <c r="AI14" s="104">
        <v>449411</v>
      </c>
      <c r="AJ14" s="104">
        <v>464390</v>
      </c>
      <c r="AK14" s="104">
        <f>AK15+AK16</f>
        <v>484965.5</v>
      </c>
      <c r="AL14" s="104">
        <v>462762</v>
      </c>
      <c r="AM14" s="104">
        <v>550002</v>
      </c>
      <c r="AN14" s="104">
        <v>586114</v>
      </c>
      <c r="AO14" s="104">
        <v>539436</v>
      </c>
      <c r="AP14" s="104">
        <v>567852</v>
      </c>
      <c r="AQ14" s="104">
        <v>593946</v>
      </c>
      <c r="AR14" s="104">
        <v>614872</v>
      </c>
      <c r="AS14" s="104">
        <v>599698</v>
      </c>
      <c r="AT14" s="104">
        <f>+AT15+AT16</f>
        <v>643380</v>
      </c>
      <c r="AU14" s="104">
        <v>657178</v>
      </c>
      <c r="AV14" s="104">
        <f>+AV15+AV16</f>
        <v>686051</v>
      </c>
      <c r="AW14" s="104">
        <v>706519.8</v>
      </c>
      <c r="AX14" s="104">
        <v>704511.1</v>
      </c>
      <c r="AY14" s="104">
        <v>784149</v>
      </c>
      <c r="AZ14" s="104">
        <v>656349</v>
      </c>
      <c r="BA14" s="104">
        <v>744880</v>
      </c>
      <c r="BB14" s="104">
        <v>740376</v>
      </c>
      <c r="BC14" s="104">
        <v>746217</v>
      </c>
      <c r="BD14" s="7">
        <v>799232</v>
      </c>
      <c r="BE14" s="7">
        <v>761549</v>
      </c>
      <c r="BF14" s="7">
        <v>746135</v>
      </c>
      <c r="BG14" s="7">
        <v>708829</v>
      </c>
      <c r="BH14" s="7">
        <v>733718</v>
      </c>
      <c r="BI14" s="7">
        <v>715408</v>
      </c>
      <c r="BJ14" s="100">
        <v>760312</v>
      </c>
      <c r="BK14" s="100">
        <v>847968</v>
      </c>
      <c r="BL14" s="100">
        <v>868844</v>
      </c>
    </row>
    <row r="15" spans="1:64" x14ac:dyDescent="0.25">
      <c r="A15" s="116" t="s">
        <v>117</v>
      </c>
      <c r="B15" s="7">
        <v>48037</v>
      </c>
      <c r="C15" s="120">
        <v>51526</v>
      </c>
      <c r="D15" s="120">
        <v>50082</v>
      </c>
      <c r="E15" s="120">
        <v>57562</v>
      </c>
      <c r="F15" s="120">
        <v>64125</v>
      </c>
      <c r="G15" s="120">
        <v>77431</v>
      </c>
      <c r="H15" s="120">
        <v>76877</v>
      </c>
      <c r="I15" s="120">
        <v>75234</v>
      </c>
      <c r="J15" s="120">
        <v>77302</v>
      </c>
      <c r="K15" s="120">
        <v>111474</v>
      </c>
      <c r="L15" s="120">
        <v>117088</v>
      </c>
      <c r="M15" s="120">
        <v>127877</v>
      </c>
      <c r="N15" s="124">
        <v>139155</v>
      </c>
      <c r="O15" s="120">
        <v>159101</v>
      </c>
      <c r="P15" s="120">
        <v>172451</v>
      </c>
      <c r="Q15" s="125">
        <v>204011</v>
      </c>
      <c r="R15" s="124">
        <v>216384</v>
      </c>
      <c r="S15" s="104">
        <v>258681</v>
      </c>
      <c r="T15" s="104">
        <v>266704</v>
      </c>
      <c r="U15" s="104">
        <v>256946</v>
      </c>
      <c r="V15" s="7">
        <v>257099</v>
      </c>
      <c r="W15" s="104">
        <v>266835.5</v>
      </c>
      <c r="X15" s="104">
        <v>269942</v>
      </c>
      <c r="Y15" s="104">
        <v>288857</v>
      </c>
      <c r="Z15" s="104">
        <v>316442</v>
      </c>
      <c r="AA15" s="104">
        <v>315915</v>
      </c>
      <c r="AB15" s="104">
        <v>362132</v>
      </c>
      <c r="AC15" s="104">
        <v>332364</v>
      </c>
      <c r="AD15" s="104">
        <v>316705</v>
      </c>
      <c r="AE15" s="104">
        <v>320560</v>
      </c>
      <c r="AF15" s="104">
        <v>349832</v>
      </c>
      <c r="AG15" s="104">
        <v>351553</v>
      </c>
      <c r="AH15" s="104">
        <v>349106</v>
      </c>
      <c r="AI15" s="104">
        <v>354350</v>
      </c>
      <c r="AJ15" s="104">
        <v>358347</v>
      </c>
      <c r="AK15" s="104">
        <v>377638.2</v>
      </c>
      <c r="AL15" s="104">
        <v>362398</v>
      </c>
      <c r="AM15" s="104">
        <v>417320</v>
      </c>
      <c r="AN15" s="104">
        <v>471860</v>
      </c>
      <c r="AO15" s="104">
        <v>436327</v>
      </c>
      <c r="AP15" s="104">
        <v>458186</v>
      </c>
      <c r="AQ15" s="104">
        <v>481704.4</v>
      </c>
      <c r="AR15" s="104">
        <v>474018</v>
      </c>
      <c r="AS15" s="104">
        <v>465340</v>
      </c>
      <c r="AT15" s="104">
        <v>498756</v>
      </c>
      <c r="AU15" s="104">
        <v>525299</v>
      </c>
      <c r="AV15" s="104">
        <v>537428.5</v>
      </c>
      <c r="AW15" s="104">
        <v>541374.1</v>
      </c>
      <c r="AX15" s="104">
        <v>551136.19999999995</v>
      </c>
      <c r="AY15" s="104">
        <v>627902</v>
      </c>
      <c r="AZ15" s="104">
        <v>525896</v>
      </c>
      <c r="BA15" s="104">
        <v>585157</v>
      </c>
      <c r="BB15" s="104">
        <v>567928</v>
      </c>
      <c r="BC15" s="104">
        <v>570092</v>
      </c>
      <c r="BD15" s="7">
        <v>587703</v>
      </c>
      <c r="BE15" s="7">
        <v>599023</v>
      </c>
      <c r="BF15" s="7">
        <v>579472</v>
      </c>
      <c r="BG15" s="7">
        <v>550865</v>
      </c>
      <c r="BH15" s="7">
        <v>540460</v>
      </c>
      <c r="BI15" s="7">
        <v>490169</v>
      </c>
      <c r="BJ15" s="100">
        <v>534261</v>
      </c>
      <c r="BK15" s="100">
        <v>621748</v>
      </c>
      <c r="BL15" s="100">
        <v>643238</v>
      </c>
    </row>
    <row r="16" spans="1:64" x14ac:dyDescent="0.25">
      <c r="A16" s="116" t="s">
        <v>118</v>
      </c>
      <c r="B16" s="7">
        <v>10044</v>
      </c>
      <c r="C16" s="120">
        <v>12719</v>
      </c>
      <c r="D16" s="120">
        <v>13824</v>
      </c>
      <c r="E16" s="120">
        <v>15532</v>
      </c>
      <c r="F16" s="120">
        <v>16624</v>
      </c>
      <c r="G16" s="120">
        <v>16916</v>
      </c>
      <c r="H16" s="120">
        <v>17950</v>
      </c>
      <c r="I16" s="120">
        <v>17777</v>
      </c>
      <c r="J16" s="120">
        <v>18175</v>
      </c>
      <c r="K16" s="120">
        <v>23390</v>
      </c>
      <c r="L16" s="120">
        <v>20234</v>
      </c>
      <c r="M16" s="120">
        <v>24818</v>
      </c>
      <c r="N16" s="124">
        <v>25443</v>
      </c>
      <c r="O16" s="120">
        <v>27727</v>
      </c>
      <c r="P16" s="120">
        <v>29750</v>
      </c>
      <c r="Q16" s="125">
        <v>31596</v>
      </c>
      <c r="R16" s="124">
        <v>28777</v>
      </c>
      <c r="S16" s="104">
        <v>33871</v>
      </c>
      <c r="T16" s="104">
        <v>40347</v>
      </c>
      <c r="U16" s="104">
        <v>45714</v>
      </c>
      <c r="V16" s="7">
        <v>43669</v>
      </c>
      <c r="W16" s="104">
        <v>45633.5</v>
      </c>
      <c r="X16" s="104">
        <v>47649</v>
      </c>
      <c r="Y16" s="104">
        <v>57016</v>
      </c>
      <c r="Z16" s="104">
        <v>48091</v>
      </c>
      <c r="AA16" s="104">
        <v>54169</v>
      </c>
      <c r="AB16" s="104">
        <v>67929</v>
      </c>
      <c r="AC16" s="104">
        <v>55739</v>
      </c>
      <c r="AD16" s="104">
        <v>67499</v>
      </c>
      <c r="AE16" s="104">
        <v>67383</v>
      </c>
      <c r="AF16" s="104">
        <v>91714</v>
      </c>
      <c r="AG16" s="104">
        <v>86338</v>
      </c>
      <c r="AH16" s="104">
        <v>85149</v>
      </c>
      <c r="AI16" s="104">
        <v>95061</v>
      </c>
      <c r="AJ16" s="104">
        <v>106043</v>
      </c>
      <c r="AK16" s="104">
        <v>107327.3</v>
      </c>
      <c r="AL16" s="104">
        <v>100364</v>
      </c>
      <c r="AM16" s="104">
        <v>132682</v>
      </c>
      <c r="AN16" s="104">
        <v>114255</v>
      </c>
      <c r="AO16" s="104">
        <v>103109</v>
      </c>
      <c r="AP16" s="104">
        <v>109665</v>
      </c>
      <c r="AQ16" s="104">
        <v>112240.4</v>
      </c>
      <c r="AR16" s="104">
        <v>140854</v>
      </c>
      <c r="AS16" s="104">
        <v>134360</v>
      </c>
      <c r="AT16" s="104">
        <v>144624</v>
      </c>
      <c r="AU16" s="104">
        <v>131881</v>
      </c>
      <c r="AV16" s="104">
        <v>148622.5</v>
      </c>
      <c r="AW16" s="104">
        <v>165145.70000000001</v>
      </c>
      <c r="AX16" s="104">
        <v>153374.9</v>
      </c>
      <c r="AY16" s="104">
        <v>156247</v>
      </c>
      <c r="AZ16" s="104">
        <v>130453</v>
      </c>
      <c r="BA16" s="104">
        <v>159723</v>
      </c>
      <c r="BB16" s="104">
        <v>172448</v>
      </c>
      <c r="BC16" s="104">
        <v>176125</v>
      </c>
      <c r="BD16" s="7">
        <v>211529</v>
      </c>
      <c r="BE16" s="7">
        <v>162526</v>
      </c>
      <c r="BF16" s="7">
        <v>166663</v>
      </c>
      <c r="BG16" s="7">
        <v>157964</v>
      </c>
      <c r="BH16" s="7">
        <v>193258</v>
      </c>
      <c r="BI16" s="7">
        <v>225239</v>
      </c>
      <c r="BJ16" s="100">
        <v>226051</v>
      </c>
      <c r="BK16" s="100">
        <v>226220</v>
      </c>
      <c r="BL16" s="100">
        <v>225606</v>
      </c>
    </row>
    <row r="17" spans="1:64" x14ac:dyDescent="0.25">
      <c r="A17" s="116" t="s">
        <v>119</v>
      </c>
      <c r="B17" s="7">
        <v>27473</v>
      </c>
      <c r="C17" s="120">
        <v>30397</v>
      </c>
      <c r="D17" s="120">
        <v>32957</v>
      </c>
      <c r="E17" s="120">
        <v>38210</v>
      </c>
      <c r="F17" s="120">
        <v>33929</v>
      </c>
      <c r="G17" s="120">
        <v>18517</v>
      </c>
      <c r="H17" s="120">
        <v>48961</v>
      </c>
      <c r="I17" s="120">
        <v>54999</v>
      </c>
      <c r="J17" s="120">
        <v>55174</v>
      </c>
      <c r="K17" s="120">
        <v>67770</v>
      </c>
      <c r="L17" s="120">
        <v>66713</v>
      </c>
      <c r="M17" s="120">
        <v>75918</v>
      </c>
      <c r="N17" s="124">
        <v>76227</v>
      </c>
      <c r="O17" s="120">
        <v>96239</v>
      </c>
      <c r="P17" s="120">
        <v>98885</v>
      </c>
      <c r="Q17" s="125">
        <v>115005</v>
      </c>
      <c r="R17" s="124">
        <v>124491</v>
      </c>
      <c r="S17" s="104">
        <v>177744</v>
      </c>
      <c r="T17" s="104">
        <v>175673</v>
      </c>
      <c r="U17" s="104">
        <v>218587</v>
      </c>
      <c r="V17" s="7">
        <v>222521</v>
      </c>
      <c r="W17" s="104">
        <v>229726</v>
      </c>
      <c r="X17" s="104">
        <v>217217</v>
      </c>
      <c r="Y17" s="104">
        <v>210940</v>
      </c>
      <c r="Z17" s="104">
        <v>220885</v>
      </c>
      <c r="AA17" s="104">
        <v>267301</v>
      </c>
      <c r="AB17" s="104">
        <v>243668</v>
      </c>
      <c r="AC17" s="104">
        <v>256119.2</v>
      </c>
      <c r="AD17" s="104">
        <v>312606</v>
      </c>
      <c r="AE17" s="104">
        <v>329593</v>
      </c>
      <c r="AF17" s="104">
        <v>302949</v>
      </c>
      <c r="AG17" s="104">
        <v>355080.7</v>
      </c>
      <c r="AH17" s="104">
        <v>358715</v>
      </c>
      <c r="AI17" s="104">
        <v>351334</v>
      </c>
      <c r="AJ17" s="104">
        <v>393172</v>
      </c>
      <c r="AK17" s="104">
        <f>AK18+AK19</f>
        <v>391826.8</v>
      </c>
      <c r="AL17" s="104">
        <v>418009</v>
      </c>
      <c r="AM17" s="104">
        <v>404781</v>
      </c>
      <c r="AN17" s="104">
        <v>447523</v>
      </c>
      <c r="AO17" s="104">
        <v>434342</v>
      </c>
      <c r="AP17" s="104">
        <v>407380</v>
      </c>
      <c r="AQ17" s="104">
        <v>467962</v>
      </c>
      <c r="AR17" s="104">
        <v>481251</v>
      </c>
      <c r="AS17" s="104">
        <v>503113</v>
      </c>
      <c r="AT17" s="104">
        <f>+AT18+AT19</f>
        <v>483040</v>
      </c>
      <c r="AU17" s="104">
        <v>449904</v>
      </c>
      <c r="AV17" s="104">
        <f>+AV18+AV19</f>
        <v>478344</v>
      </c>
      <c r="AW17" s="104">
        <v>547158.1</v>
      </c>
      <c r="AX17" s="104">
        <v>441815.1</v>
      </c>
      <c r="AY17" s="104">
        <v>562725</v>
      </c>
      <c r="AZ17" s="104">
        <v>534598</v>
      </c>
      <c r="BA17" s="104">
        <v>533079</v>
      </c>
      <c r="BB17" s="104">
        <v>540150</v>
      </c>
      <c r="BC17" s="104">
        <v>619370</v>
      </c>
      <c r="BD17" s="7">
        <v>623380</v>
      </c>
      <c r="BE17" s="7">
        <v>692962</v>
      </c>
      <c r="BF17" s="7">
        <v>711409</v>
      </c>
      <c r="BG17" s="7">
        <v>675942</v>
      </c>
      <c r="BH17" s="7">
        <v>668054</v>
      </c>
      <c r="BI17" s="7">
        <v>705486</v>
      </c>
      <c r="BJ17" s="100">
        <v>711076</v>
      </c>
      <c r="BK17" s="100">
        <v>700209</v>
      </c>
      <c r="BL17" s="100">
        <v>713384</v>
      </c>
    </row>
    <row r="18" spans="1:64" x14ac:dyDescent="0.25">
      <c r="A18" s="116" t="s">
        <v>120</v>
      </c>
      <c r="B18" s="7">
        <v>7690</v>
      </c>
      <c r="C18" s="120">
        <v>6907</v>
      </c>
      <c r="D18" s="120">
        <v>8068</v>
      </c>
      <c r="E18" s="120">
        <v>10473</v>
      </c>
      <c r="F18" s="120">
        <v>12329</v>
      </c>
      <c r="G18" s="120">
        <v>14600</v>
      </c>
      <c r="H18" s="120">
        <v>15262</v>
      </c>
      <c r="I18" s="120">
        <v>16656</v>
      </c>
      <c r="J18" s="120">
        <v>18315</v>
      </c>
      <c r="K18" s="120">
        <v>22056</v>
      </c>
      <c r="L18" s="120">
        <v>21468</v>
      </c>
      <c r="M18" s="120">
        <v>28693</v>
      </c>
      <c r="N18" s="124">
        <v>30069</v>
      </c>
      <c r="O18" s="120">
        <v>39392</v>
      </c>
      <c r="P18" s="120">
        <v>40350</v>
      </c>
      <c r="Q18" s="125">
        <v>39066</v>
      </c>
      <c r="R18" s="124">
        <v>46215</v>
      </c>
      <c r="S18" s="104">
        <v>84715</v>
      </c>
      <c r="T18" s="104">
        <v>67251</v>
      </c>
      <c r="U18" s="104">
        <v>106409</v>
      </c>
      <c r="V18" s="7">
        <v>105370</v>
      </c>
      <c r="W18" s="104">
        <v>101945</v>
      </c>
      <c r="X18" s="104">
        <v>106463</v>
      </c>
      <c r="Y18" s="104">
        <v>89859</v>
      </c>
      <c r="Z18" s="104">
        <v>73376</v>
      </c>
      <c r="AA18" s="104">
        <v>128561</v>
      </c>
      <c r="AB18" s="104">
        <v>132191</v>
      </c>
      <c r="AC18" s="104">
        <v>135204.6</v>
      </c>
      <c r="AD18" s="104">
        <v>131973</v>
      </c>
      <c r="AE18" s="104">
        <v>174882</v>
      </c>
      <c r="AF18" s="104">
        <v>151273</v>
      </c>
      <c r="AG18" s="104">
        <v>191432.3</v>
      </c>
      <c r="AH18" s="104">
        <v>188177</v>
      </c>
      <c r="AI18" s="104">
        <v>173806</v>
      </c>
      <c r="AJ18" s="104">
        <v>213625.5</v>
      </c>
      <c r="AK18" s="104">
        <v>217348.4</v>
      </c>
      <c r="AL18" s="104">
        <v>248802</v>
      </c>
      <c r="AM18" s="104">
        <v>265184</v>
      </c>
      <c r="AN18" s="104">
        <v>291805</v>
      </c>
      <c r="AO18" s="104">
        <v>244976</v>
      </c>
      <c r="AP18" s="104">
        <v>256611</v>
      </c>
      <c r="AQ18" s="104">
        <v>269024</v>
      </c>
      <c r="AR18" s="104">
        <v>264108</v>
      </c>
      <c r="AS18" s="104">
        <v>273103</v>
      </c>
      <c r="AT18" s="104">
        <v>287844</v>
      </c>
      <c r="AU18" s="104">
        <v>308251</v>
      </c>
      <c r="AV18" s="104">
        <v>270402</v>
      </c>
      <c r="AW18" s="104">
        <v>281029.09999999998</v>
      </c>
      <c r="AX18" s="104">
        <v>284831.8</v>
      </c>
      <c r="AY18" s="104">
        <v>294015</v>
      </c>
      <c r="AZ18" s="104">
        <v>290524</v>
      </c>
      <c r="BA18" s="104">
        <v>286933</v>
      </c>
      <c r="BB18" s="104">
        <v>303641</v>
      </c>
      <c r="BC18" s="104">
        <v>374677</v>
      </c>
      <c r="BD18" s="7">
        <v>422873</v>
      </c>
      <c r="BE18" s="7">
        <v>40315</v>
      </c>
      <c r="BF18" s="7">
        <v>412895</v>
      </c>
      <c r="BG18" s="7">
        <v>411926</v>
      </c>
      <c r="BH18" s="7">
        <v>430003</v>
      </c>
      <c r="BI18" s="7">
        <v>500351</v>
      </c>
      <c r="BJ18" s="100">
        <v>509610</v>
      </c>
      <c r="BK18" s="100">
        <v>478044</v>
      </c>
      <c r="BL18" s="100">
        <v>476971</v>
      </c>
    </row>
    <row r="19" spans="1:64" x14ac:dyDescent="0.25">
      <c r="A19" s="116" t="s">
        <v>121</v>
      </c>
      <c r="B19" s="7">
        <v>19783</v>
      </c>
      <c r="C19" s="120">
        <v>23490</v>
      </c>
      <c r="D19" s="120">
        <v>24889</v>
      </c>
      <c r="E19" s="120">
        <v>27737</v>
      </c>
      <c r="F19" s="120">
        <v>21600</v>
      </c>
      <c r="G19" s="120">
        <v>3917</v>
      </c>
      <c r="H19" s="120">
        <v>33699</v>
      </c>
      <c r="I19" s="120">
        <v>38343</v>
      </c>
      <c r="J19" s="120">
        <v>36859</v>
      </c>
      <c r="K19" s="120">
        <v>45715</v>
      </c>
      <c r="L19" s="120">
        <v>45246</v>
      </c>
      <c r="M19" s="120">
        <v>47225</v>
      </c>
      <c r="N19" s="124">
        <v>46158</v>
      </c>
      <c r="O19" s="120">
        <v>56847</v>
      </c>
      <c r="P19" s="120">
        <v>58535</v>
      </c>
      <c r="Q19" s="125">
        <v>75939</v>
      </c>
      <c r="R19" s="124">
        <v>78276</v>
      </c>
      <c r="S19" s="104">
        <v>93028</v>
      </c>
      <c r="T19" s="104">
        <v>108422</v>
      </c>
      <c r="U19" s="104">
        <v>112178</v>
      </c>
      <c r="V19" s="7">
        <v>117151</v>
      </c>
      <c r="W19" s="104">
        <v>127781</v>
      </c>
      <c r="X19" s="104">
        <v>110754</v>
      </c>
      <c r="Y19" s="104">
        <v>121081</v>
      </c>
      <c r="Z19" s="104">
        <v>147509</v>
      </c>
      <c r="AA19" s="104">
        <v>138740</v>
      </c>
      <c r="AB19" s="104">
        <v>111477</v>
      </c>
      <c r="AC19" s="104">
        <v>120914.6</v>
      </c>
      <c r="AD19" s="104">
        <v>180633</v>
      </c>
      <c r="AE19" s="104">
        <v>154711</v>
      </c>
      <c r="AF19" s="104">
        <v>151676</v>
      </c>
      <c r="AG19" s="104">
        <v>163648.4</v>
      </c>
      <c r="AH19" s="104">
        <v>170538</v>
      </c>
      <c r="AI19" s="104">
        <v>177528</v>
      </c>
      <c r="AJ19" s="104">
        <v>179546.5</v>
      </c>
      <c r="AK19" s="104">
        <v>174478.4</v>
      </c>
      <c r="AL19" s="104">
        <v>169207</v>
      </c>
      <c r="AM19" s="104">
        <v>166596</v>
      </c>
      <c r="AN19" s="104">
        <v>155720</v>
      </c>
      <c r="AO19" s="104">
        <v>189368</v>
      </c>
      <c r="AP19" s="104">
        <v>150769</v>
      </c>
      <c r="AQ19" s="104">
        <v>198937</v>
      </c>
      <c r="AR19" s="104">
        <v>217143</v>
      </c>
      <c r="AS19" s="104">
        <v>230010</v>
      </c>
      <c r="AT19" s="104">
        <v>195196</v>
      </c>
      <c r="AU19" s="104">
        <v>141654</v>
      </c>
      <c r="AV19" s="104">
        <v>207942</v>
      </c>
      <c r="AW19" s="104">
        <v>266129</v>
      </c>
      <c r="AX19" s="104">
        <v>156983.29999999999</v>
      </c>
      <c r="AY19" s="104">
        <v>268710</v>
      </c>
      <c r="AZ19" s="104">
        <v>244074</v>
      </c>
      <c r="BA19" s="104">
        <v>246146</v>
      </c>
      <c r="BB19" s="104">
        <v>236509</v>
      </c>
      <c r="BC19" s="104">
        <v>244693</v>
      </c>
      <c r="BD19" s="7">
        <v>200507</v>
      </c>
      <c r="BE19" s="7">
        <v>289812</v>
      </c>
      <c r="BF19" s="7">
        <v>298514</v>
      </c>
      <c r="BG19" s="7">
        <v>264016</v>
      </c>
      <c r="BH19" s="7">
        <v>238051</v>
      </c>
      <c r="BI19" s="7">
        <v>205135</v>
      </c>
      <c r="BJ19" s="100">
        <v>201466</v>
      </c>
      <c r="BK19" s="100">
        <v>222165</v>
      </c>
      <c r="BL19" s="100">
        <v>236413</v>
      </c>
    </row>
    <row r="20" spans="1:64" x14ac:dyDescent="0.25">
      <c r="A20" s="116" t="s">
        <v>122</v>
      </c>
      <c r="B20" s="7">
        <v>67975</v>
      </c>
      <c r="C20" s="120">
        <v>79982</v>
      </c>
      <c r="D20" s="120">
        <v>99267</v>
      </c>
      <c r="E20" s="120">
        <v>113991</v>
      </c>
      <c r="F20" s="120">
        <v>119921</v>
      </c>
      <c r="G20" s="120">
        <v>119478</v>
      </c>
      <c r="H20" s="120">
        <v>122266</v>
      </c>
      <c r="I20" s="120">
        <v>129820</v>
      </c>
      <c r="J20" s="120">
        <v>131566</v>
      </c>
      <c r="K20" s="120">
        <v>163028</v>
      </c>
      <c r="L20" s="120">
        <v>169289</v>
      </c>
      <c r="M20" s="120">
        <v>184423</v>
      </c>
      <c r="N20" s="124">
        <v>190584</v>
      </c>
      <c r="O20" s="120">
        <v>211985</v>
      </c>
      <c r="P20" s="120">
        <v>243939</v>
      </c>
      <c r="Q20" s="125">
        <v>278365</v>
      </c>
      <c r="R20" s="124">
        <v>291731</v>
      </c>
      <c r="S20" s="104">
        <v>302593</v>
      </c>
      <c r="T20" s="104">
        <v>325827</v>
      </c>
      <c r="U20" s="104">
        <v>319833</v>
      </c>
      <c r="V20" s="7">
        <v>339255</v>
      </c>
      <c r="W20" s="104">
        <v>378941</v>
      </c>
      <c r="X20" s="104">
        <v>414073</v>
      </c>
      <c r="Y20" s="104">
        <v>489655</v>
      </c>
      <c r="Z20" s="104">
        <v>389107</v>
      </c>
      <c r="AA20" s="104">
        <v>481624</v>
      </c>
      <c r="AB20" s="104">
        <v>565964</v>
      </c>
      <c r="AC20" s="104">
        <v>607604</v>
      </c>
      <c r="AD20" s="104">
        <v>642265</v>
      </c>
      <c r="AE20" s="104">
        <v>703429</v>
      </c>
      <c r="AF20" s="104">
        <v>802729</v>
      </c>
      <c r="AG20" s="104">
        <v>763863</v>
      </c>
      <c r="AH20" s="104">
        <v>764900</v>
      </c>
      <c r="AI20" s="104">
        <v>875231</v>
      </c>
      <c r="AJ20" s="104">
        <v>757737</v>
      </c>
      <c r="AK20" s="104">
        <f>AK21+AK22</f>
        <v>817703</v>
      </c>
      <c r="AL20" s="104">
        <v>1053523</v>
      </c>
      <c r="AM20" s="104">
        <v>1242195</v>
      </c>
      <c r="AN20" s="104">
        <v>1440769</v>
      </c>
      <c r="AO20" s="104">
        <v>1205579</v>
      </c>
      <c r="AP20" s="104">
        <v>1079028</v>
      </c>
      <c r="AQ20" s="104">
        <v>1082956</v>
      </c>
      <c r="AR20" s="104">
        <v>1143666</v>
      </c>
      <c r="AS20" s="104">
        <v>1124217</v>
      </c>
      <c r="AT20" s="104">
        <f>+AT21+AT22</f>
        <v>1106056</v>
      </c>
      <c r="AU20" s="104">
        <v>1176196</v>
      </c>
      <c r="AV20" s="104">
        <v>1239546</v>
      </c>
      <c r="AW20" s="104">
        <v>1075256</v>
      </c>
      <c r="AX20" s="104">
        <v>1041861</v>
      </c>
      <c r="AY20" s="104">
        <v>1094605</v>
      </c>
      <c r="AZ20" s="104">
        <v>1084505</v>
      </c>
      <c r="BA20" s="104">
        <v>1222279</v>
      </c>
      <c r="BB20" s="104">
        <v>1274946</v>
      </c>
      <c r="BC20" s="104">
        <v>1252451</v>
      </c>
      <c r="BD20" s="7">
        <v>1321239</v>
      </c>
      <c r="BE20" s="7">
        <v>1284230</v>
      </c>
      <c r="BF20" s="7">
        <v>1322978</v>
      </c>
      <c r="BG20" s="7">
        <v>1275725</v>
      </c>
      <c r="BH20" s="7">
        <v>1412043</v>
      </c>
      <c r="BI20" s="7">
        <v>1493525</v>
      </c>
      <c r="BJ20" s="100">
        <v>1544057</v>
      </c>
      <c r="BK20" s="100">
        <v>1642703</v>
      </c>
      <c r="BL20" s="100">
        <v>1546315</v>
      </c>
    </row>
    <row r="21" spans="1:64" x14ac:dyDescent="0.25">
      <c r="A21" s="116" t="s">
        <v>123</v>
      </c>
      <c r="B21" s="7">
        <v>59696</v>
      </c>
      <c r="C21" s="120">
        <v>71359</v>
      </c>
      <c r="D21" s="120">
        <v>88994</v>
      </c>
      <c r="E21" s="120">
        <v>103595</v>
      </c>
      <c r="F21" s="120">
        <v>108115</v>
      </c>
      <c r="G21" s="120">
        <v>107005</v>
      </c>
      <c r="H21" s="120">
        <v>109502</v>
      </c>
      <c r="I21" s="120">
        <v>114128</v>
      </c>
      <c r="J21" s="120">
        <v>115231</v>
      </c>
      <c r="K21" s="120">
        <v>146103</v>
      </c>
      <c r="L21" s="120">
        <v>151315</v>
      </c>
      <c r="M21" s="120">
        <v>164307</v>
      </c>
      <c r="N21" s="124">
        <v>168616</v>
      </c>
      <c r="O21" s="120">
        <v>186709</v>
      </c>
      <c r="P21" s="120">
        <v>214360</v>
      </c>
      <c r="Q21" s="125">
        <v>243513</v>
      </c>
      <c r="R21" s="124">
        <v>258217</v>
      </c>
      <c r="S21" s="104">
        <v>265910</v>
      </c>
      <c r="T21" s="104">
        <v>287166</v>
      </c>
      <c r="U21" s="104">
        <v>276683</v>
      </c>
      <c r="V21" s="7">
        <v>295187</v>
      </c>
      <c r="W21" s="104">
        <v>339400.5</v>
      </c>
      <c r="X21" s="104">
        <v>373452</v>
      </c>
      <c r="Y21" s="104">
        <v>435503</v>
      </c>
      <c r="Z21" s="104">
        <v>336549</v>
      </c>
      <c r="AA21" s="104">
        <v>430503</v>
      </c>
      <c r="AB21" s="104">
        <v>502583</v>
      </c>
      <c r="AC21" s="104">
        <v>539911</v>
      </c>
      <c r="AD21" s="104">
        <v>591445</v>
      </c>
      <c r="AE21" s="104">
        <v>629754</v>
      </c>
      <c r="AF21" s="104">
        <v>735982</v>
      </c>
      <c r="AG21" s="104">
        <v>693809</v>
      </c>
      <c r="AH21" s="104">
        <v>704662</v>
      </c>
      <c r="AI21" s="104">
        <v>811380</v>
      </c>
      <c r="AJ21" s="104">
        <v>694289</v>
      </c>
      <c r="AK21" s="104">
        <v>758325</v>
      </c>
      <c r="AL21" s="104">
        <v>986979</v>
      </c>
      <c r="AM21" s="104">
        <v>1174839</v>
      </c>
      <c r="AN21" s="104">
        <v>1374116</v>
      </c>
      <c r="AO21" s="104">
        <v>1135359</v>
      </c>
      <c r="AP21" s="104">
        <v>1005264</v>
      </c>
      <c r="AQ21" s="104">
        <v>1009015</v>
      </c>
      <c r="AR21" s="104">
        <v>951601</v>
      </c>
      <c r="AS21" s="104">
        <v>1040356</v>
      </c>
      <c r="AT21" s="104">
        <v>1015329</v>
      </c>
      <c r="AU21" s="104">
        <v>1086121</v>
      </c>
      <c r="AV21" s="104">
        <v>1154437</v>
      </c>
      <c r="AW21" s="104">
        <v>997819.1</v>
      </c>
      <c r="AX21" s="104">
        <v>960316</v>
      </c>
      <c r="AY21" s="104">
        <v>1012311</v>
      </c>
      <c r="AZ21" s="104">
        <v>996176</v>
      </c>
      <c r="BA21" s="104">
        <v>1128004</v>
      </c>
      <c r="BB21" s="104">
        <v>1180656</v>
      </c>
      <c r="BC21" s="104">
        <v>1159352</v>
      </c>
      <c r="BD21" s="7">
        <v>1217656</v>
      </c>
      <c r="BE21" s="7">
        <v>1170348</v>
      </c>
      <c r="BF21" s="7">
        <v>1208984</v>
      </c>
      <c r="BG21" s="7">
        <v>1167410</v>
      </c>
      <c r="BH21" s="7">
        <v>1286867</v>
      </c>
      <c r="BI21" s="7">
        <v>1361586</v>
      </c>
      <c r="BJ21" s="100">
        <v>1417870</v>
      </c>
      <c r="BK21" s="100">
        <v>1511802</v>
      </c>
      <c r="BL21" s="100">
        <v>1415028</v>
      </c>
    </row>
    <row r="22" spans="1:64" x14ac:dyDescent="0.25">
      <c r="A22" s="116" t="s">
        <v>124</v>
      </c>
      <c r="B22" s="7">
        <v>8279</v>
      </c>
      <c r="C22" s="120">
        <v>8623</v>
      </c>
      <c r="D22" s="120">
        <v>10273</v>
      </c>
      <c r="E22" s="120">
        <v>10396</v>
      </c>
      <c r="F22" s="120">
        <v>11806</v>
      </c>
      <c r="G22" s="120">
        <v>12473</v>
      </c>
      <c r="H22" s="120">
        <v>12764</v>
      </c>
      <c r="I22" s="120">
        <v>15691</v>
      </c>
      <c r="J22" s="120">
        <v>16335</v>
      </c>
      <c r="K22" s="120">
        <v>16925</v>
      </c>
      <c r="L22" s="120">
        <v>17974</v>
      </c>
      <c r="M22" s="120">
        <v>20116</v>
      </c>
      <c r="N22" s="124">
        <v>21968</v>
      </c>
      <c r="O22" s="120">
        <v>25276</v>
      </c>
      <c r="P22" s="120">
        <v>29579</v>
      </c>
      <c r="Q22" s="125">
        <v>34852</v>
      </c>
      <c r="R22" s="124">
        <v>33514</v>
      </c>
      <c r="S22" s="104">
        <v>36683</v>
      </c>
      <c r="T22" s="104">
        <v>38661</v>
      </c>
      <c r="U22" s="104">
        <v>43150</v>
      </c>
      <c r="V22" s="7">
        <v>44068</v>
      </c>
      <c r="W22" s="104">
        <v>39540.5</v>
      </c>
      <c r="X22" s="104">
        <v>40621</v>
      </c>
      <c r="Y22" s="104">
        <v>54152</v>
      </c>
      <c r="Z22" s="104">
        <v>52558</v>
      </c>
      <c r="AA22" s="104">
        <v>51121</v>
      </c>
      <c r="AB22" s="104">
        <v>63381</v>
      </c>
      <c r="AC22" s="104">
        <v>67693</v>
      </c>
      <c r="AD22" s="104">
        <v>50820</v>
      </c>
      <c r="AE22" s="104">
        <v>73675</v>
      </c>
      <c r="AF22" s="104">
        <v>66747</v>
      </c>
      <c r="AG22" s="104">
        <v>70054</v>
      </c>
      <c r="AH22" s="104">
        <v>60238</v>
      </c>
      <c r="AI22" s="104">
        <v>63851</v>
      </c>
      <c r="AJ22" s="104">
        <v>63448</v>
      </c>
      <c r="AK22" s="104">
        <v>59378</v>
      </c>
      <c r="AL22" s="104">
        <v>66544</v>
      </c>
      <c r="AM22" s="104">
        <v>67355</v>
      </c>
      <c r="AN22" s="104">
        <v>66654</v>
      </c>
      <c r="AO22" s="104">
        <v>70219</v>
      </c>
      <c r="AP22" s="104">
        <v>73763</v>
      </c>
      <c r="AQ22" s="104">
        <v>73941</v>
      </c>
      <c r="AR22" s="104">
        <v>192065</v>
      </c>
      <c r="AS22" s="104">
        <v>83861</v>
      </c>
      <c r="AT22" s="104">
        <v>90727</v>
      </c>
      <c r="AU22" s="104">
        <v>90074</v>
      </c>
      <c r="AV22" s="104">
        <v>85112</v>
      </c>
      <c r="AW22" s="104">
        <v>77436.899999999994</v>
      </c>
      <c r="AX22" s="104">
        <v>81545</v>
      </c>
      <c r="AY22" s="104">
        <v>82294</v>
      </c>
      <c r="AZ22" s="104">
        <v>88329</v>
      </c>
      <c r="BA22" s="104">
        <v>94275</v>
      </c>
      <c r="BB22" s="104">
        <v>94290</v>
      </c>
      <c r="BC22" s="104">
        <v>93099</v>
      </c>
      <c r="BD22" s="7">
        <v>103583</v>
      </c>
      <c r="BE22" s="7">
        <v>113882</v>
      </c>
      <c r="BF22" s="7">
        <v>113994</v>
      </c>
      <c r="BG22" s="7">
        <v>108315</v>
      </c>
      <c r="BH22" s="7">
        <v>125176</v>
      </c>
      <c r="BI22" s="7">
        <v>131939</v>
      </c>
      <c r="BJ22" s="100">
        <v>126187</v>
      </c>
      <c r="BK22" s="100">
        <v>130901</v>
      </c>
      <c r="BL22" s="100">
        <v>131287</v>
      </c>
    </row>
    <row r="23" spans="1:64" x14ac:dyDescent="0.25">
      <c r="A23" s="116" t="s">
        <v>125</v>
      </c>
      <c r="B23" s="7">
        <v>65041</v>
      </c>
      <c r="C23" s="120">
        <v>69213</v>
      </c>
      <c r="D23" s="120">
        <v>83777</v>
      </c>
      <c r="E23" s="120">
        <v>108027</v>
      </c>
      <c r="F23" s="120">
        <v>117388</v>
      </c>
      <c r="G23" s="120">
        <v>136705</v>
      </c>
      <c r="H23" s="120">
        <v>161535</v>
      </c>
      <c r="I23" s="120">
        <v>156365</v>
      </c>
      <c r="J23" s="120">
        <v>155263</v>
      </c>
      <c r="K23" s="120">
        <v>150767</v>
      </c>
      <c r="L23" s="120">
        <v>166744</v>
      </c>
      <c r="M23" s="120">
        <v>189942</v>
      </c>
      <c r="N23" s="124">
        <v>191879</v>
      </c>
      <c r="O23" s="120">
        <v>242687</v>
      </c>
      <c r="P23" s="120">
        <v>281806</v>
      </c>
      <c r="Q23" s="125">
        <v>275407</v>
      </c>
      <c r="R23" s="124">
        <v>319451</v>
      </c>
      <c r="S23" s="104">
        <v>317933</v>
      </c>
      <c r="T23" s="104">
        <v>370965</v>
      </c>
      <c r="U23" s="104">
        <v>425803</v>
      </c>
      <c r="V23" s="7">
        <v>453719</v>
      </c>
      <c r="W23" s="104">
        <v>454753</v>
      </c>
      <c r="X23" s="104">
        <v>431540</v>
      </c>
      <c r="Y23" s="104">
        <v>426134</v>
      </c>
      <c r="Z23" s="104">
        <v>468834</v>
      </c>
      <c r="AA23" s="104">
        <v>460675</v>
      </c>
      <c r="AB23" s="104">
        <v>386448</v>
      </c>
      <c r="AC23" s="104">
        <v>476641.8</v>
      </c>
      <c r="AD23" s="104">
        <v>554451</v>
      </c>
      <c r="AE23" s="104">
        <v>523994</v>
      </c>
      <c r="AF23" s="104">
        <v>606488</v>
      </c>
      <c r="AG23" s="104">
        <v>545443.6</v>
      </c>
      <c r="AH23" s="104">
        <v>525953</v>
      </c>
      <c r="AI23" s="104">
        <v>492751</v>
      </c>
      <c r="AJ23" s="104">
        <v>472072</v>
      </c>
      <c r="AK23" s="104">
        <f>AK24+AK25</f>
        <v>400963.80000000005</v>
      </c>
      <c r="AL23" s="104">
        <v>541356</v>
      </c>
      <c r="AM23" s="104">
        <v>625850</v>
      </c>
      <c r="AN23" s="104">
        <v>547490</v>
      </c>
      <c r="AO23" s="104">
        <v>548230</v>
      </c>
      <c r="AP23" s="104">
        <v>483169</v>
      </c>
      <c r="AQ23" s="104">
        <v>425093</v>
      </c>
      <c r="AR23" s="104">
        <v>419566</v>
      </c>
      <c r="AS23" s="104">
        <v>485609</v>
      </c>
      <c r="AT23" s="104">
        <f>+AT24+AT25</f>
        <v>539841</v>
      </c>
      <c r="AU23" s="104">
        <v>448109</v>
      </c>
      <c r="AV23" s="104">
        <f>+AV24+AV25</f>
        <v>552562.70000000007</v>
      </c>
      <c r="AW23" s="104">
        <v>466106.8</v>
      </c>
      <c r="AX23" s="104">
        <v>555170</v>
      </c>
      <c r="AY23" s="104">
        <v>543997</v>
      </c>
      <c r="AZ23" s="104">
        <v>590890</v>
      </c>
      <c r="BA23" s="104">
        <v>714763</v>
      </c>
      <c r="BB23" s="104">
        <v>642526</v>
      </c>
      <c r="BC23" s="104">
        <v>595350</v>
      </c>
      <c r="BD23" s="7">
        <v>630791</v>
      </c>
      <c r="BE23" s="7">
        <v>591611</v>
      </c>
      <c r="BF23" s="7">
        <v>600686</v>
      </c>
      <c r="BG23" s="7">
        <v>632221</v>
      </c>
      <c r="BH23" s="7">
        <v>675925</v>
      </c>
      <c r="BI23" s="7">
        <v>733430</v>
      </c>
      <c r="BJ23" s="100">
        <v>815741</v>
      </c>
      <c r="BK23" s="100">
        <v>818430</v>
      </c>
      <c r="BL23" s="100">
        <v>818295</v>
      </c>
    </row>
    <row r="24" spans="1:64" x14ac:dyDescent="0.25">
      <c r="A24" s="116" t="s">
        <v>126</v>
      </c>
      <c r="B24" s="7">
        <v>57686</v>
      </c>
      <c r="C24" s="120">
        <v>61228</v>
      </c>
      <c r="D24" s="120">
        <v>74561</v>
      </c>
      <c r="E24" s="120">
        <v>96929</v>
      </c>
      <c r="F24" s="120">
        <v>105693</v>
      </c>
      <c r="G24" s="120">
        <v>123105</v>
      </c>
      <c r="H24" s="120">
        <v>147131</v>
      </c>
      <c r="I24" s="120">
        <v>141238</v>
      </c>
      <c r="J24" s="120">
        <v>139240</v>
      </c>
      <c r="K24" s="120">
        <v>138026</v>
      </c>
      <c r="L24" s="120">
        <v>154043</v>
      </c>
      <c r="M24" s="120">
        <v>176586</v>
      </c>
      <c r="N24" s="124">
        <v>178809</v>
      </c>
      <c r="O24" s="120">
        <v>226049</v>
      </c>
      <c r="P24" s="120">
        <v>265330</v>
      </c>
      <c r="Q24" s="125">
        <v>258280</v>
      </c>
      <c r="R24" s="124">
        <v>293172</v>
      </c>
      <c r="S24" s="104">
        <v>295041</v>
      </c>
      <c r="T24" s="104">
        <v>344757</v>
      </c>
      <c r="U24" s="104">
        <v>397843</v>
      </c>
      <c r="V24" s="7">
        <v>424579</v>
      </c>
      <c r="W24" s="104">
        <v>418380.5</v>
      </c>
      <c r="X24" s="104">
        <v>391532</v>
      </c>
      <c r="Y24" s="104">
        <v>386229</v>
      </c>
      <c r="Z24" s="104">
        <v>420531</v>
      </c>
      <c r="AA24" s="104">
        <v>426549</v>
      </c>
      <c r="AB24" s="104">
        <v>352952</v>
      </c>
      <c r="AC24" s="104">
        <v>432240.4</v>
      </c>
      <c r="AD24" s="104">
        <v>502341</v>
      </c>
      <c r="AE24" s="104">
        <v>468689</v>
      </c>
      <c r="AF24" s="104">
        <v>550744</v>
      </c>
      <c r="AG24" s="104">
        <v>491835.3</v>
      </c>
      <c r="AH24" s="104">
        <v>465486</v>
      </c>
      <c r="AI24" s="104">
        <v>424466</v>
      </c>
      <c r="AJ24" s="104">
        <v>415594</v>
      </c>
      <c r="AK24" s="104">
        <v>333796.40000000002</v>
      </c>
      <c r="AL24" s="104">
        <v>471347.5</v>
      </c>
      <c r="AM24" s="104">
        <v>559615</v>
      </c>
      <c r="AN24" s="104">
        <v>476322</v>
      </c>
      <c r="AO24" s="104">
        <v>466204</v>
      </c>
      <c r="AP24" s="104">
        <v>401438</v>
      </c>
      <c r="AQ24" s="104">
        <v>334972</v>
      </c>
      <c r="AR24" s="104">
        <v>335965</v>
      </c>
      <c r="AS24" s="104">
        <v>408072</v>
      </c>
      <c r="AT24" s="104">
        <v>460178</v>
      </c>
      <c r="AU24" s="104">
        <v>375695</v>
      </c>
      <c r="AV24" s="104">
        <v>472065.4</v>
      </c>
      <c r="AW24" s="104">
        <v>389963.2</v>
      </c>
      <c r="AX24" s="104">
        <v>474158.6</v>
      </c>
      <c r="AY24" s="104">
        <v>460048</v>
      </c>
      <c r="AZ24" s="104">
        <v>498859</v>
      </c>
      <c r="BA24" s="104">
        <v>616060</v>
      </c>
      <c r="BB24" s="104">
        <v>551993</v>
      </c>
      <c r="BC24" s="104">
        <v>498127</v>
      </c>
      <c r="BD24" s="7">
        <v>527254</v>
      </c>
      <c r="BE24" s="7">
        <v>474716</v>
      </c>
      <c r="BF24" s="7">
        <v>479142</v>
      </c>
      <c r="BG24" s="7">
        <v>505354</v>
      </c>
      <c r="BH24" s="7">
        <v>550255</v>
      </c>
      <c r="BI24" s="7">
        <v>608529</v>
      </c>
      <c r="BJ24" s="100">
        <v>687196</v>
      </c>
      <c r="BK24" s="100">
        <v>687682</v>
      </c>
      <c r="BL24" s="100">
        <v>688590</v>
      </c>
    </row>
    <row r="25" spans="1:64" x14ac:dyDescent="0.25">
      <c r="A25" s="116" t="s">
        <v>127</v>
      </c>
      <c r="B25" s="7">
        <v>7355</v>
      </c>
      <c r="C25" s="120">
        <v>7985</v>
      </c>
      <c r="D25" s="120">
        <v>9216</v>
      </c>
      <c r="E25" s="120">
        <v>11097</v>
      </c>
      <c r="F25" s="120">
        <v>11695</v>
      </c>
      <c r="G25" s="120">
        <v>13600</v>
      </c>
      <c r="H25" s="120">
        <v>14404</v>
      </c>
      <c r="I25" s="120">
        <v>15126</v>
      </c>
      <c r="J25" s="120">
        <v>16023</v>
      </c>
      <c r="K25" s="120">
        <v>12741</v>
      </c>
      <c r="L25" s="120">
        <v>12702</v>
      </c>
      <c r="M25" s="120">
        <v>13356</v>
      </c>
      <c r="N25" s="124">
        <v>13071</v>
      </c>
      <c r="O25" s="120">
        <v>16638</v>
      </c>
      <c r="P25" s="120">
        <v>16476</v>
      </c>
      <c r="Q25" s="125">
        <v>17128</v>
      </c>
      <c r="R25" s="124">
        <v>26279</v>
      </c>
      <c r="S25" s="104">
        <v>22532</v>
      </c>
      <c r="T25" s="104">
        <v>26208</v>
      </c>
      <c r="U25" s="104">
        <v>27959</v>
      </c>
      <c r="V25" s="7">
        <v>29140</v>
      </c>
      <c r="W25" s="104">
        <v>36372.5</v>
      </c>
      <c r="X25" s="104">
        <v>40008</v>
      </c>
      <c r="Y25" s="104">
        <v>39905</v>
      </c>
      <c r="Z25" s="104">
        <v>48303</v>
      </c>
      <c r="AA25" s="104">
        <v>34126</v>
      </c>
      <c r="AB25" s="104">
        <v>33496</v>
      </c>
      <c r="AC25" s="104">
        <v>44401.4</v>
      </c>
      <c r="AD25" s="104">
        <v>52110</v>
      </c>
      <c r="AE25" s="104">
        <v>55305</v>
      </c>
      <c r="AF25" s="104">
        <v>55744</v>
      </c>
      <c r="AG25" s="104">
        <v>53608.3</v>
      </c>
      <c r="AH25" s="104">
        <v>60467</v>
      </c>
      <c r="AI25" s="104">
        <v>68285</v>
      </c>
      <c r="AJ25" s="104">
        <v>56478</v>
      </c>
      <c r="AK25" s="104">
        <v>67167.399999999994</v>
      </c>
      <c r="AL25" s="104">
        <v>70008.5</v>
      </c>
      <c r="AM25" s="104">
        <v>66235</v>
      </c>
      <c r="AN25" s="104">
        <v>71168</v>
      </c>
      <c r="AO25" s="104">
        <v>82026</v>
      </c>
      <c r="AP25" s="104">
        <v>81730</v>
      </c>
      <c r="AQ25" s="104">
        <v>90120</v>
      </c>
      <c r="AR25" s="104">
        <v>83601</v>
      </c>
      <c r="AS25" s="104">
        <v>77539</v>
      </c>
      <c r="AT25" s="104">
        <v>79663</v>
      </c>
      <c r="AU25" s="104">
        <v>72414</v>
      </c>
      <c r="AV25" s="104">
        <v>80497.3</v>
      </c>
      <c r="AW25" s="104">
        <v>76143.600000000006</v>
      </c>
      <c r="AX25" s="104">
        <v>81011.399999999994</v>
      </c>
      <c r="AY25" s="104">
        <v>83949</v>
      </c>
      <c r="AZ25" s="104">
        <v>92031</v>
      </c>
      <c r="BA25" s="104">
        <v>98703</v>
      </c>
      <c r="BB25" s="104">
        <v>90533</v>
      </c>
      <c r="BC25" s="104">
        <v>97223</v>
      </c>
      <c r="BD25" s="7">
        <v>103537</v>
      </c>
      <c r="BE25" s="7">
        <v>116895</v>
      </c>
      <c r="BF25" s="7">
        <v>121544</v>
      </c>
      <c r="BG25" s="7">
        <v>126867</v>
      </c>
      <c r="BH25" s="7">
        <v>125670</v>
      </c>
      <c r="BI25" s="7">
        <v>124901</v>
      </c>
      <c r="BJ25" s="100">
        <v>128545</v>
      </c>
      <c r="BK25" s="100">
        <v>130748</v>
      </c>
      <c r="BL25" s="100">
        <v>129705</v>
      </c>
    </row>
    <row r="26" spans="1:64" x14ac:dyDescent="0.25">
      <c r="A26" s="116" t="s">
        <v>128</v>
      </c>
      <c r="B26" s="7">
        <v>13725</v>
      </c>
      <c r="C26" s="120">
        <v>12040</v>
      </c>
      <c r="D26" s="120">
        <v>13822</v>
      </c>
      <c r="E26" s="120">
        <v>16047</v>
      </c>
      <c r="F26" s="120">
        <v>16657</v>
      </c>
      <c r="G26" s="120">
        <v>20517</v>
      </c>
      <c r="H26" s="120">
        <v>22720</v>
      </c>
      <c r="I26" s="120">
        <v>22236</v>
      </c>
      <c r="J26" s="120">
        <v>22121</v>
      </c>
      <c r="K26" s="120">
        <v>24223</v>
      </c>
      <c r="L26" s="120">
        <v>27757</v>
      </c>
      <c r="M26" s="120">
        <v>27706</v>
      </c>
      <c r="N26" s="124">
        <v>30544</v>
      </c>
      <c r="O26" s="120">
        <v>34334</v>
      </c>
      <c r="P26" s="120">
        <v>30869</v>
      </c>
      <c r="Q26" s="125">
        <v>47540</v>
      </c>
      <c r="R26" s="124">
        <v>55971</v>
      </c>
      <c r="S26" s="104">
        <v>67867</v>
      </c>
      <c r="T26" s="104">
        <v>78269</v>
      </c>
      <c r="U26" s="104">
        <v>62195</v>
      </c>
      <c r="V26" s="7">
        <v>69629</v>
      </c>
      <c r="W26" s="104">
        <v>63186.5</v>
      </c>
      <c r="X26" s="104">
        <v>59410</v>
      </c>
      <c r="Y26" s="104">
        <v>40179</v>
      </c>
      <c r="Z26" s="104">
        <v>98566</v>
      </c>
      <c r="AA26" s="104">
        <v>55324</v>
      </c>
      <c r="AB26" s="104">
        <v>60026</v>
      </c>
      <c r="AC26" s="104">
        <v>98249.1</v>
      </c>
      <c r="AD26" s="104">
        <v>38201</v>
      </c>
      <c r="AE26" s="104">
        <v>53756</v>
      </c>
      <c r="AF26" s="104">
        <v>52393</v>
      </c>
      <c r="AG26" s="104">
        <v>37057</v>
      </c>
      <c r="AH26" s="104">
        <v>117390</v>
      </c>
      <c r="AI26" s="104">
        <v>62413</v>
      </c>
      <c r="AJ26" s="104">
        <v>64630</v>
      </c>
      <c r="AK26" s="104">
        <f>AK27+AK28</f>
        <v>70248</v>
      </c>
      <c r="AL26" s="104">
        <v>69414</v>
      </c>
      <c r="AM26" s="104">
        <v>112771</v>
      </c>
      <c r="AN26" s="104">
        <v>32365</v>
      </c>
      <c r="AO26" s="104">
        <v>79049</v>
      </c>
      <c r="AP26" s="104">
        <v>76469</v>
      </c>
      <c r="AQ26" s="104">
        <v>100753</v>
      </c>
      <c r="AR26" s="104">
        <v>75951</v>
      </c>
      <c r="AS26" s="104">
        <v>79107</v>
      </c>
      <c r="AT26" s="104">
        <f>+AT27+AT28</f>
        <v>38690</v>
      </c>
      <c r="AU26" s="104">
        <v>97880</v>
      </c>
      <c r="AV26" s="104">
        <f>+AV27+AV28</f>
        <v>39407.699999999997</v>
      </c>
      <c r="AW26" s="104">
        <v>54185.7</v>
      </c>
      <c r="AX26" s="104">
        <v>62947.6</v>
      </c>
      <c r="AY26" s="104">
        <v>49689</v>
      </c>
      <c r="AZ26" s="104">
        <v>68361</v>
      </c>
      <c r="BA26" s="104">
        <v>63469</v>
      </c>
      <c r="BB26" s="104">
        <v>61671</v>
      </c>
      <c r="BC26" s="104">
        <v>72835</v>
      </c>
      <c r="BD26" s="7">
        <v>85746</v>
      </c>
      <c r="BE26" s="7">
        <v>83961</v>
      </c>
      <c r="BF26" s="7">
        <v>87092</v>
      </c>
      <c r="BG26" s="7">
        <v>87623</v>
      </c>
      <c r="BH26" s="7">
        <v>85308</v>
      </c>
      <c r="BI26" s="7">
        <v>80019</v>
      </c>
      <c r="BJ26" s="100">
        <v>87826</v>
      </c>
      <c r="BK26" s="100">
        <v>98974</v>
      </c>
      <c r="BL26" s="100">
        <v>100324</v>
      </c>
    </row>
    <row r="27" spans="1:64" x14ac:dyDescent="0.25">
      <c r="A27" s="116" t="s">
        <v>129</v>
      </c>
      <c r="B27" s="7">
        <v>10024</v>
      </c>
      <c r="C27" s="120">
        <v>8222</v>
      </c>
      <c r="D27" s="120">
        <v>9627</v>
      </c>
      <c r="E27" s="120">
        <v>10717</v>
      </c>
      <c r="F27" s="120">
        <v>11835</v>
      </c>
      <c r="G27" s="120">
        <v>13916</v>
      </c>
      <c r="H27" s="120">
        <v>15480</v>
      </c>
      <c r="I27" s="120">
        <v>14409</v>
      </c>
      <c r="J27" s="120">
        <v>13041</v>
      </c>
      <c r="K27" s="120">
        <v>17744</v>
      </c>
      <c r="L27" s="120">
        <v>19513</v>
      </c>
      <c r="M27" s="120">
        <v>20396</v>
      </c>
      <c r="N27" s="124">
        <v>23031</v>
      </c>
      <c r="O27" s="120">
        <v>25535</v>
      </c>
      <c r="P27" s="120">
        <v>23985</v>
      </c>
      <c r="Q27" s="125">
        <v>38859</v>
      </c>
      <c r="R27" s="124">
        <v>45545</v>
      </c>
      <c r="S27" s="104">
        <v>53274</v>
      </c>
      <c r="T27" s="104">
        <v>60597</v>
      </c>
      <c r="U27" s="104">
        <v>49523</v>
      </c>
      <c r="V27" s="7">
        <v>56841</v>
      </c>
      <c r="W27" s="104">
        <v>46766.3</v>
      </c>
      <c r="X27" s="104">
        <v>47584</v>
      </c>
      <c r="Y27" s="104">
        <v>33064</v>
      </c>
      <c r="Z27" s="104">
        <v>88489</v>
      </c>
      <c r="AA27" s="104">
        <v>35504</v>
      </c>
      <c r="AB27" s="104">
        <v>50545</v>
      </c>
      <c r="AC27" s="104">
        <v>82502.600000000006</v>
      </c>
      <c r="AD27" s="104">
        <v>20820</v>
      </c>
      <c r="AE27" s="104">
        <v>33230</v>
      </c>
      <c r="AF27" s="104">
        <v>33012</v>
      </c>
      <c r="AG27" s="104">
        <v>20378</v>
      </c>
      <c r="AH27" s="104">
        <v>92797</v>
      </c>
      <c r="AI27" s="104">
        <v>38709</v>
      </c>
      <c r="AJ27" s="104">
        <v>39140</v>
      </c>
      <c r="AK27" s="104">
        <v>41588</v>
      </c>
      <c r="AL27" s="104">
        <v>37487</v>
      </c>
      <c r="AM27" s="104">
        <v>97581</v>
      </c>
      <c r="AN27" s="104">
        <v>19322</v>
      </c>
      <c r="AO27" s="104">
        <v>62008</v>
      </c>
      <c r="AP27" s="104">
        <v>60797</v>
      </c>
      <c r="AQ27" s="104">
        <v>78250</v>
      </c>
      <c r="AR27" s="104">
        <v>59681</v>
      </c>
      <c r="AS27" s="104">
        <v>63307</v>
      </c>
      <c r="AT27" s="104">
        <v>25490</v>
      </c>
      <c r="AU27" s="104">
        <v>76718</v>
      </c>
      <c r="AV27" s="104">
        <v>21233.4</v>
      </c>
      <c r="AW27" s="104">
        <v>36897.800000000003</v>
      </c>
      <c r="AX27" s="104">
        <v>46236.2</v>
      </c>
      <c r="AY27" s="104">
        <v>32640</v>
      </c>
      <c r="AZ27" s="104">
        <v>42552</v>
      </c>
      <c r="BA27" s="104">
        <v>36711</v>
      </c>
      <c r="BB27" s="104">
        <v>36134</v>
      </c>
      <c r="BC27" s="104">
        <v>44729</v>
      </c>
      <c r="BD27" s="7">
        <v>51379</v>
      </c>
      <c r="BE27" s="7">
        <v>49866</v>
      </c>
      <c r="BF27" s="7">
        <v>52952</v>
      </c>
      <c r="BG27" s="7">
        <v>45091</v>
      </c>
      <c r="BH27" s="7">
        <v>49688</v>
      </c>
      <c r="BI27" s="7">
        <v>47986</v>
      </c>
      <c r="BJ27" s="100">
        <v>57139</v>
      </c>
      <c r="BK27" s="100">
        <v>55008</v>
      </c>
      <c r="BL27" s="100">
        <v>55559</v>
      </c>
    </row>
    <row r="28" spans="1:64" x14ac:dyDescent="0.25">
      <c r="A28" s="116" t="s">
        <v>130</v>
      </c>
      <c r="B28" s="7">
        <v>3701</v>
      </c>
      <c r="C28" s="120">
        <v>3819</v>
      </c>
      <c r="D28" s="120">
        <v>4196</v>
      </c>
      <c r="E28" s="120">
        <v>5331</v>
      </c>
      <c r="F28" s="120">
        <v>4822</v>
      </c>
      <c r="G28" s="120">
        <v>6601</v>
      </c>
      <c r="H28" s="120">
        <v>7240</v>
      </c>
      <c r="I28" s="120">
        <v>7827</v>
      </c>
      <c r="J28" s="120">
        <v>9080</v>
      </c>
      <c r="K28" s="120">
        <v>6479</v>
      </c>
      <c r="L28" s="120">
        <v>8244</v>
      </c>
      <c r="M28" s="120">
        <v>7310</v>
      </c>
      <c r="N28" s="124">
        <v>7514</v>
      </c>
      <c r="O28" s="120">
        <v>8799</v>
      </c>
      <c r="P28" s="120">
        <v>6884</v>
      </c>
      <c r="Q28" s="125">
        <v>8681</v>
      </c>
      <c r="R28" s="124">
        <v>10426</v>
      </c>
      <c r="S28" s="104">
        <v>14593</v>
      </c>
      <c r="T28" s="104">
        <v>17672</v>
      </c>
      <c r="U28" s="104">
        <v>12672</v>
      </c>
      <c r="V28" s="7">
        <v>12788</v>
      </c>
      <c r="W28" s="104">
        <v>16420.2</v>
      </c>
      <c r="X28" s="104">
        <v>11826</v>
      </c>
      <c r="Y28" s="104">
        <v>7115</v>
      </c>
      <c r="Z28" s="104">
        <v>10077</v>
      </c>
      <c r="AA28" s="104">
        <v>19819</v>
      </c>
      <c r="AB28" s="104">
        <v>9481</v>
      </c>
      <c r="AC28" s="104">
        <v>15746.5</v>
      </c>
      <c r="AD28" s="104">
        <v>17381</v>
      </c>
      <c r="AE28" s="104">
        <v>20526</v>
      </c>
      <c r="AF28" s="104">
        <v>19381</v>
      </c>
      <c r="AG28" s="104">
        <v>16679</v>
      </c>
      <c r="AH28" s="104">
        <v>24593</v>
      </c>
      <c r="AI28" s="104">
        <v>23704</v>
      </c>
      <c r="AJ28" s="104">
        <v>25490</v>
      </c>
      <c r="AK28" s="104">
        <v>28660</v>
      </c>
      <c r="AL28" s="104">
        <v>31927</v>
      </c>
      <c r="AM28" s="104">
        <v>15189</v>
      </c>
      <c r="AN28" s="104">
        <v>13045</v>
      </c>
      <c r="AO28" s="104">
        <v>17040</v>
      </c>
      <c r="AP28" s="104">
        <v>15672</v>
      </c>
      <c r="AQ28" s="104">
        <v>22503</v>
      </c>
      <c r="AR28" s="104">
        <v>16270</v>
      </c>
      <c r="AS28" s="104">
        <v>15800</v>
      </c>
      <c r="AT28" s="104">
        <v>13200</v>
      </c>
      <c r="AU28" s="104">
        <v>21160</v>
      </c>
      <c r="AV28" s="104">
        <v>18174.3</v>
      </c>
      <c r="AW28" s="104">
        <v>17287.900000000001</v>
      </c>
      <c r="AX28" s="104">
        <v>16711.400000000001</v>
      </c>
      <c r="AY28" s="104">
        <v>17049</v>
      </c>
      <c r="AZ28" s="104">
        <v>25809</v>
      </c>
      <c r="BA28" s="104">
        <v>26758</v>
      </c>
      <c r="BB28" s="104">
        <v>25537</v>
      </c>
      <c r="BC28" s="104">
        <v>28106</v>
      </c>
      <c r="BD28" s="7">
        <v>34367</v>
      </c>
      <c r="BE28" s="7">
        <v>34095</v>
      </c>
      <c r="BF28" s="7">
        <v>34140</v>
      </c>
      <c r="BG28" s="7">
        <v>42532</v>
      </c>
      <c r="BH28" s="7">
        <v>35620</v>
      </c>
      <c r="BI28" s="7">
        <v>32033</v>
      </c>
      <c r="BJ28" s="100">
        <v>30687</v>
      </c>
      <c r="BK28" s="100">
        <v>43966</v>
      </c>
      <c r="BL28" s="100">
        <v>44765</v>
      </c>
    </row>
    <row r="29" spans="1:64" x14ac:dyDescent="0.25">
      <c r="A29" s="116" t="s">
        <v>131</v>
      </c>
      <c r="B29" s="7">
        <v>17863</v>
      </c>
      <c r="C29" s="120">
        <v>15879</v>
      </c>
      <c r="D29" s="120">
        <v>17106</v>
      </c>
      <c r="E29" s="120">
        <v>18712</v>
      </c>
      <c r="F29" s="120">
        <v>25864</v>
      </c>
      <c r="G29" s="120">
        <v>33029</v>
      </c>
      <c r="H29" s="120">
        <v>37975</v>
      </c>
      <c r="I29" s="120">
        <v>46810</v>
      </c>
      <c r="J29" s="120">
        <v>61010</v>
      </c>
      <c r="K29" s="120">
        <v>50746</v>
      </c>
      <c r="L29" s="120">
        <v>53327</v>
      </c>
      <c r="M29" s="120">
        <v>56601</v>
      </c>
      <c r="N29" s="124">
        <v>57586</v>
      </c>
      <c r="O29" s="120">
        <v>55327</v>
      </c>
      <c r="P29" s="120">
        <v>70193</v>
      </c>
      <c r="Q29" s="125">
        <v>81865</v>
      </c>
      <c r="R29" s="124">
        <v>85850</v>
      </c>
      <c r="S29" s="104">
        <v>93039</v>
      </c>
      <c r="T29" s="104">
        <v>149617</v>
      </c>
      <c r="U29" s="104">
        <v>190327</v>
      </c>
      <c r="V29" s="7">
        <v>196152</v>
      </c>
      <c r="W29" s="104">
        <v>182241</v>
      </c>
      <c r="X29" s="104">
        <v>160923</v>
      </c>
      <c r="Y29" s="104">
        <v>159332</v>
      </c>
      <c r="Z29" s="104">
        <v>166528.5</v>
      </c>
      <c r="AA29" s="104">
        <v>187675</v>
      </c>
      <c r="AB29" s="104">
        <v>136384</v>
      </c>
      <c r="AC29" s="104">
        <v>211027</v>
      </c>
      <c r="AD29" s="104">
        <v>185468</v>
      </c>
      <c r="AE29" s="104">
        <v>108401</v>
      </c>
      <c r="AF29" s="104">
        <v>166434</v>
      </c>
      <c r="AG29" s="104">
        <v>122177</v>
      </c>
      <c r="AH29" s="104">
        <v>226637.59999999998</v>
      </c>
      <c r="AI29" s="104">
        <v>167871</v>
      </c>
      <c r="AJ29" s="104">
        <v>197315</v>
      </c>
      <c r="AK29" s="104">
        <f>AK30+AK31</f>
        <v>205427.8</v>
      </c>
      <c r="AL29" s="104">
        <v>287313</v>
      </c>
      <c r="AM29" s="104">
        <v>211539</v>
      </c>
      <c r="AN29" s="104">
        <v>182317</v>
      </c>
      <c r="AO29" s="104">
        <v>236218</v>
      </c>
      <c r="AP29" s="104">
        <v>225289</v>
      </c>
      <c r="AQ29" s="104">
        <v>296128</v>
      </c>
      <c r="AR29" s="104">
        <v>267474</v>
      </c>
      <c r="AS29" s="104">
        <v>227113</v>
      </c>
      <c r="AT29" s="104">
        <f>+AT30+AT31</f>
        <v>258122</v>
      </c>
      <c r="AU29" s="104">
        <v>259336</v>
      </c>
      <c r="AV29" s="104">
        <f>+AV30+AV31</f>
        <v>227628</v>
      </c>
      <c r="AW29" s="104">
        <v>271116.09999999998</v>
      </c>
      <c r="AX29" s="104">
        <v>278556.40000000002</v>
      </c>
      <c r="AY29" s="104">
        <v>223235</v>
      </c>
      <c r="AZ29" s="104">
        <v>234973</v>
      </c>
      <c r="BA29" s="104">
        <v>235042</v>
      </c>
      <c r="BB29" s="104">
        <v>231845</v>
      </c>
      <c r="BC29" s="104">
        <v>250235</v>
      </c>
      <c r="BD29" s="7">
        <v>250858</v>
      </c>
      <c r="BE29" s="7">
        <v>257934</v>
      </c>
      <c r="BF29" s="7">
        <v>250855</v>
      </c>
      <c r="BG29" s="7">
        <v>267810</v>
      </c>
      <c r="BH29" s="7">
        <v>249239</v>
      </c>
      <c r="BI29" s="7">
        <v>247807</v>
      </c>
      <c r="BJ29" s="100">
        <v>258580</v>
      </c>
      <c r="BK29" s="100">
        <v>290740</v>
      </c>
      <c r="BL29" s="100">
        <v>267412</v>
      </c>
    </row>
    <row r="30" spans="1:64" x14ac:dyDescent="0.25">
      <c r="A30" s="116" t="s">
        <v>132</v>
      </c>
      <c r="B30" s="7">
        <v>13184</v>
      </c>
      <c r="C30" s="120">
        <v>11409</v>
      </c>
      <c r="D30" s="120">
        <v>11842</v>
      </c>
      <c r="E30" s="120">
        <v>13393</v>
      </c>
      <c r="F30" s="120">
        <v>20143</v>
      </c>
      <c r="G30" s="120">
        <v>23767</v>
      </c>
      <c r="H30" s="120">
        <v>29685</v>
      </c>
      <c r="I30" s="120">
        <v>34535</v>
      </c>
      <c r="J30" s="120">
        <v>51835</v>
      </c>
      <c r="K30" s="120">
        <v>41088</v>
      </c>
      <c r="L30" s="120">
        <v>41958</v>
      </c>
      <c r="M30" s="120">
        <v>43517</v>
      </c>
      <c r="N30" s="124">
        <v>43182</v>
      </c>
      <c r="O30" s="120">
        <v>44961</v>
      </c>
      <c r="P30" s="120">
        <v>57583</v>
      </c>
      <c r="Q30" s="125">
        <v>62260</v>
      </c>
      <c r="R30" s="124">
        <v>69135</v>
      </c>
      <c r="S30" s="104">
        <v>72925</v>
      </c>
      <c r="T30" s="104">
        <v>123658</v>
      </c>
      <c r="U30" s="104">
        <v>159040</v>
      </c>
      <c r="V30" s="7">
        <v>164502</v>
      </c>
      <c r="W30" s="104">
        <v>152376</v>
      </c>
      <c r="X30" s="104">
        <v>139747</v>
      </c>
      <c r="Y30" s="104">
        <v>134171</v>
      </c>
      <c r="Z30" s="104">
        <v>139092</v>
      </c>
      <c r="AA30" s="104">
        <v>159054</v>
      </c>
      <c r="AB30" s="104">
        <v>116234</v>
      </c>
      <c r="AC30" s="104">
        <v>182313</v>
      </c>
      <c r="AD30" s="104">
        <v>155247</v>
      </c>
      <c r="AE30" s="104">
        <v>83787</v>
      </c>
      <c r="AF30" s="104">
        <v>133499</v>
      </c>
      <c r="AG30" s="104">
        <v>101447.5</v>
      </c>
      <c r="AH30" s="104">
        <v>179769.3</v>
      </c>
      <c r="AI30" s="104">
        <v>118243</v>
      </c>
      <c r="AJ30" s="104">
        <v>151867.5</v>
      </c>
      <c r="AK30" s="104">
        <v>147959.4</v>
      </c>
      <c r="AL30" s="104">
        <v>233857</v>
      </c>
      <c r="AM30" s="104">
        <v>168042</v>
      </c>
      <c r="AN30" s="104">
        <v>133385</v>
      </c>
      <c r="AO30" s="104">
        <v>181059</v>
      </c>
      <c r="AP30" s="104">
        <v>175601</v>
      </c>
      <c r="AQ30" s="104">
        <v>242337</v>
      </c>
      <c r="AR30" s="104">
        <v>204296</v>
      </c>
      <c r="AS30" s="104">
        <v>186851</v>
      </c>
      <c r="AT30" s="104">
        <v>195487</v>
      </c>
      <c r="AU30" s="104">
        <v>196653</v>
      </c>
      <c r="AV30" s="104">
        <v>166702.5</v>
      </c>
      <c r="AW30" s="104">
        <v>206644.2</v>
      </c>
      <c r="AX30" s="104">
        <v>201907.8</v>
      </c>
      <c r="AY30" s="104">
        <v>158950</v>
      </c>
      <c r="AZ30" s="104">
        <v>168949</v>
      </c>
      <c r="BA30" s="104">
        <v>155567</v>
      </c>
      <c r="BB30" s="104">
        <v>162764</v>
      </c>
      <c r="BC30" s="104">
        <v>186373</v>
      </c>
      <c r="BD30" s="7">
        <v>179893</v>
      </c>
      <c r="BE30" s="7">
        <v>183579</v>
      </c>
      <c r="BF30" s="7">
        <v>176250</v>
      </c>
      <c r="BG30" s="7">
        <v>187870</v>
      </c>
      <c r="BH30" s="7">
        <v>173570</v>
      </c>
      <c r="BI30" s="7">
        <v>166453</v>
      </c>
      <c r="BJ30" s="100">
        <v>182957</v>
      </c>
      <c r="BK30" s="100">
        <v>197634</v>
      </c>
      <c r="BL30" s="100">
        <v>175050</v>
      </c>
    </row>
    <row r="31" spans="1:64" x14ac:dyDescent="0.25">
      <c r="A31" s="116" t="s">
        <v>133</v>
      </c>
      <c r="B31" s="7">
        <v>4679</v>
      </c>
      <c r="C31" s="120">
        <v>4470</v>
      </c>
      <c r="D31" s="120">
        <v>5263</v>
      </c>
      <c r="E31" s="120">
        <v>5319</v>
      </c>
      <c r="F31" s="120">
        <v>5721</v>
      </c>
      <c r="G31" s="120">
        <v>9262</v>
      </c>
      <c r="H31" s="120">
        <v>8291</v>
      </c>
      <c r="I31" s="120">
        <v>12277</v>
      </c>
      <c r="J31" s="120">
        <v>9175</v>
      </c>
      <c r="K31" s="120">
        <v>9658</v>
      </c>
      <c r="L31" s="120">
        <v>11369</v>
      </c>
      <c r="M31" s="120">
        <v>13084</v>
      </c>
      <c r="N31" s="124">
        <v>14405</v>
      </c>
      <c r="O31" s="120">
        <v>10366</v>
      </c>
      <c r="P31" s="120">
        <v>12610</v>
      </c>
      <c r="Q31" s="125">
        <v>19605</v>
      </c>
      <c r="R31" s="124">
        <v>16715</v>
      </c>
      <c r="S31" s="104">
        <v>20114</v>
      </c>
      <c r="T31" s="104">
        <v>25959</v>
      </c>
      <c r="U31" s="104">
        <v>31286</v>
      </c>
      <c r="V31" s="7">
        <v>31650</v>
      </c>
      <c r="W31" s="104">
        <v>29865</v>
      </c>
      <c r="X31" s="104">
        <v>21176</v>
      </c>
      <c r="Y31" s="104">
        <v>25161</v>
      </c>
      <c r="Z31" s="104">
        <v>27436.5</v>
      </c>
      <c r="AA31" s="104">
        <v>28620</v>
      </c>
      <c r="AB31" s="104">
        <v>20150</v>
      </c>
      <c r="AC31" s="104">
        <v>28714</v>
      </c>
      <c r="AD31" s="104">
        <v>30221</v>
      </c>
      <c r="AE31" s="104">
        <v>24614</v>
      </c>
      <c r="AF31" s="104">
        <v>32935</v>
      </c>
      <c r="AG31" s="104">
        <v>20729.5</v>
      </c>
      <c r="AH31" s="104">
        <v>46868.3</v>
      </c>
      <c r="AI31" s="104">
        <v>49628</v>
      </c>
      <c r="AJ31" s="104">
        <v>45447.5</v>
      </c>
      <c r="AK31" s="104">
        <v>57468.4</v>
      </c>
      <c r="AL31" s="104">
        <v>53456</v>
      </c>
      <c r="AM31" s="104">
        <v>43495</v>
      </c>
      <c r="AN31" s="104">
        <v>48934</v>
      </c>
      <c r="AO31" s="104">
        <v>55160</v>
      </c>
      <c r="AP31" s="104">
        <v>49688</v>
      </c>
      <c r="AQ31" s="104">
        <v>53791</v>
      </c>
      <c r="AR31" s="104">
        <v>63178</v>
      </c>
      <c r="AS31" s="104">
        <v>40264</v>
      </c>
      <c r="AT31" s="104">
        <v>62635</v>
      </c>
      <c r="AU31" s="104">
        <v>62682</v>
      </c>
      <c r="AV31" s="104">
        <v>60925.5</v>
      </c>
      <c r="AW31" s="104">
        <v>64471.9</v>
      </c>
      <c r="AX31" s="104">
        <v>76648.600000000006</v>
      </c>
      <c r="AY31" s="104">
        <v>64285</v>
      </c>
      <c r="AZ31" s="104">
        <v>66024</v>
      </c>
      <c r="BA31" s="104">
        <v>79475</v>
      </c>
      <c r="BB31" s="104">
        <v>69081</v>
      </c>
      <c r="BC31" s="104">
        <v>63862</v>
      </c>
      <c r="BD31" s="7">
        <v>70965</v>
      </c>
      <c r="BE31" s="7">
        <v>74355</v>
      </c>
      <c r="BF31" s="7">
        <v>74605</v>
      </c>
      <c r="BG31" s="7">
        <v>79940</v>
      </c>
      <c r="BH31" s="7">
        <v>75669</v>
      </c>
      <c r="BI31" s="7">
        <v>81354</v>
      </c>
      <c r="BJ31" s="100">
        <v>75623</v>
      </c>
      <c r="BK31" s="100">
        <v>93106</v>
      </c>
      <c r="BL31" s="100">
        <v>92362</v>
      </c>
    </row>
    <row r="32" spans="1:64" x14ac:dyDescent="0.25">
      <c r="A32" s="116" t="s">
        <v>134</v>
      </c>
      <c r="B32" s="7">
        <v>8704</v>
      </c>
      <c r="C32" s="120">
        <v>10069</v>
      </c>
      <c r="D32" s="120">
        <v>9776</v>
      </c>
      <c r="E32" s="120">
        <v>12022</v>
      </c>
      <c r="F32" s="120">
        <v>13418</v>
      </c>
      <c r="G32" s="120">
        <v>15361</v>
      </c>
      <c r="H32" s="120">
        <v>15267</v>
      </c>
      <c r="I32" s="120">
        <v>18882</v>
      </c>
      <c r="J32" s="120">
        <v>18485</v>
      </c>
      <c r="K32" s="120">
        <v>21025</v>
      </c>
      <c r="L32" s="120">
        <v>19624</v>
      </c>
      <c r="M32" s="120">
        <v>23838</v>
      </c>
      <c r="N32" s="124">
        <v>21032</v>
      </c>
      <c r="O32" s="120">
        <v>30003</v>
      </c>
      <c r="P32" s="120">
        <v>28717</v>
      </c>
      <c r="Q32" s="125">
        <v>26901</v>
      </c>
      <c r="R32" s="124">
        <v>36919</v>
      </c>
      <c r="S32" s="104">
        <v>36376</v>
      </c>
      <c r="T32" s="104">
        <v>42114</v>
      </c>
      <c r="U32" s="104">
        <v>33437</v>
      </c>
      <c r="V32" s="7">
        <v>50152</v>
      </c>
      <c r="W32" s="104">
        <v>34353</v>
      </c>
      <c r="X32" s="104">
        <v>76030</v>
      </c>
      <c r="Y32" s="104">
        <v>57331</v>
      </c>
      <c r="Z32" s="104">
        <v>40818</v>
      </c>
      <c r="AA32" s="104">
        <v>36938</v>
      </c>
      <c r="AB32" s="104">
        <v>35831</v>
      </c>
      <c r="AC32" s="104">
        <v>70587</v>
      </c>
      <c r="AD32" s="104">
        <v>63225</v>
      </c>
      <c r="AE32" s="104">
        <v>41034</v>
      </c>
      <c r="AF32" s="104">
        <v>36269</v>
      </c>
      <c r="AG32" s="104">
        <v>47934</v>
      </c>
      <c r="AH32" s="104">
        <v>45121</v>
      </c>
      <c r="AI32" s="104">
        <v>51417</v>
      </c>
      <c r="AJ32" s="104">
        <v>47485</v>
      </c>
      <c r="AK32" s="104">
        <v>85390</v>
      </c>
      <c r="AL32" s="104">
        <v>86544</v>
      </c>
      <c r="AM32" s="104">
        <v>133017</v>
      </c>
      <c r="AN32" s="104">
        <v>151665</v>
      </c>
      <c r="AO32" s="104">
        <v>117050</v>
      </c>
      <c r="AP32" s="104">
        <v>106759</v>
      </c>
      <c r="AQ32" s="104">
        <v>101487</v>
      </c>
      <c r="AR32" s="104">
        <v>108269</v>
      </c>
      <c r="AS32" s="104">
        <v>104406</v>
      </c>
      <c r="AT32" s="104">
        <v>98878</v>
      </c>
      <c r="AU32" s="104">
        <v>70151</v>
      </c>
      <c r="AV32" s="104">
        <v>63722</v>
      </c>
      <c r="AW32" s="104">
        <v>89017</v>
      </c>
      <c r="AX32" s="104">
        <v>82201.2</v>
      </c>
      <c r="AY32" s="104">
        <v>141546</v>
      </c>
      <c r="AZ32" s="104">
        <v>136060</v>
      </c>
      <c r="BA32" s="104">
        <v>126809</v>
      </c>
      <c r="BB32" s="104">
        <v>137636</v>
      </c>
      <c r="BC32" s="104">
        <v>90118</v>
      </c>
      <c r="BD32" s="7">
        <v>125232</v>
      </c>
      <c r="BE32" s="7">
        <v>174308</v>
      </c>
      <c r="BF32" s="7">
        <v>185324</v>
      </c>
      <c r="BG32" s="7">
        <v>153515</v>
      </c>
      <c r="BH32" s="7">
        <v>101260</v>
      </c>
      <c r="BI32" s="7">
        <v>95577</v>
      </c>
      <c r="BJ32" s="100">
        <v>112379</v>
      </c>
      <c r="BK32" s="100">
        <v>110569</v>
      </c>
      <c r="BL32" s="100">
        <v>115337</v>
      </c>
    </row>
    <row r="33" spans="1:64" x14ac:dyDescent="0.25">
      <c r="A33" s="116" t="s">
        <v>135</v>
      </c>
      <c r="B33" s="7">
        <v>37063</v>
      </c>
      <c r="C33" s="120">
        <v>38676</v>
      </c>
      <c r="D33" s="120">
        <v>42194</v>
      </c>
      <c r="E33" s="120">
        <v>46365</v>
      </c>
      <c r="F33" s="120">
        <v>44131</v>
      </c>
      <c r="G33" s="120">
        <v>48909</v>
      </c>
      <c r="H33" s="120">
        <v>51875</v>
      </c>
      <c r="I33" s="120">
        <v>54760</v>
      </c>
      <c r="J33" s="120">
        <v>59600</v>
      </c>
      <c r="K33" s="120">
        <v>58164</v>
      </c>
      <c r="L33" s="120">
        <v>61080</v>
      </c>
      <c r="M33" s="120">
        <v>64609</v>
      </c>
      <c r="N33" s="124">
        <v>69364</v>
      </c>
      <c r="O33" s="120">
        <v>72259</v>
      </c>
      <c r="P33" s="120">
        <v>78875</v>
      </c>
      <c r="Q33" s="125">
        <v>92854</v>
      </c>
      <c r="R33" s="124">
        <v>90311</v>
      </c>
      <c r="S33" s="104">
        <v>104261</v>
      </c>
      <c r="T33" s="104">
        <v>106631</v>
      </c>
      <c r="U33" s="104">
        <v>139415</v>
      </c>
      <c r="V33" s="7">
        <v>152539</v>
      </c>
      <c r="W33" s="104">
        <v>165523</v>
      </c>
      <c r="X33" s="104">
        <v>168808</v>
      </c>
      <c r="Y33" s="104">
        <v>155578</v>
      </c>
      <c r="Z33" s="104">
        <v>174007.5</v>
      </c>
      <c r="AA33" s="104">
        <v>178901</v>
      </c>
      <c r="AB33" s="104">
        <v>167135</v>
      </c>
      <c r="AC33" s="104">
        <v>195010</v>
      </c>
      <c r="AD33" s="104">
        <v>206303</v>
      </c>
      <c r="AE33" s="104">
        <v>219637</v>
      </c>
      <c r="AF33" s="104">
        <v>202565</v>
      </c>
      <c r="AG33" s="104">
        <v>223062</v>
      </c>
      <c r="AH33" s="104">
        <v>217009</v>
      </c>
      <c r="AI33" s="104">
        <v>255294</v>
      </c>
      <c r="AJ33" s="104">
        <v>258853</v>
      </c>
      <c r="AK33" s="104">
        <v>253751.4</v>
      </c>
      <c r="AL33" s="104">
        <v>260480</v>
      </c>
      <c r="AM33" s="104">
        <v>291480</v>
      </c>
      <c r="AN33" s="104">
        <v>294556</v>
      </c>
      <c r="AO33" s="104">
        <v>334859</v>
      </c>
      <c r="AP33" s="104">
        <v>276637</v>
      </c>
      <c r="AQ33" s="104">
        <v>317001</v>
      </c>
      <c r="AR33" s="104">
        <v>338213</v>
      </c>
      <c r="AS33" s="104">
        <v>344202</v>
      </c>
      <c r="AT33" s="104">
        <v>313054</v>
      </c>
      <c r="AU33" s="104">
        <v>355841</v>
      </c>
      <c r="AV33" s="104">
        <v>334321</v>
      </c>
      <c r="AW33" s="104">
        <v>364644</v>
      </c>
      <c r="AX33" s="104">
        <v>338379</v>
      </c>
      <c r="AY33" s="104">
        <v>400175</v>
      </c>
      <c r="AZ33" s="104">
        <v>379376</v>
      </c>
      <c r="BA33" s="104">
        <v>374151</v>
      </c>
      <c r="BB33" s="104">
        <v>368554</v>
      </c>
      <c r="BC33" s="104">
        <v>363751</v>
      </c>
      <c r="BD33" s="7">
        <v>401983</v>
      </c>
      <c r="BE33" s="7">
        <v>407991</v>
      </c>
      <c r="BF33" s="7">
        <v>395428</v>
      </c>
      <c r="BG33" s="7">
        <v>487212</v>
      </c>
      <c r="BH33" s="7">
        <v>430711</v>
      </c>
      <c r="BI33" s="7">
        <v>436305</v>
      </c>
      <c r="BJ33" s="100">
        <v>450121</v>
      </c>
      <c r="BK33" s="100">
        <v>454238</v>
      </c>
      <c r="BL33" s="100">
        <v>435525</v>
      </c>
    </row>
    <row r="34" spans="1:64" x14ac:dyDescent="0.25">
      <c r="A34" s="116" t="s">
        <v>136</v>
      </c>
      <c r="B34" s="7">
        <v>14722</v>
      </c>
      <c r="C34" s="120">
        <v>17340</v>
      </c>
      <c r="D34" s="120">
        <v>20826</v>
      </c>
      <c r="E34" s="120">
        <v>22529</v>
      </c>
      <c r="F34" s="120">
        <v>25601</v>
      </c>
      <c r="G34" s="120">
        <v>25402</v>
      </c>
      <c r="H34" s="120">
        <v>26271</v>
      </c>
      <c r="I34" s="120">
        <v>28631</v>
      </c>
      <c r="J34" s="120">
        <v>29806</v>
      </c>
      <c r="K34" s="120">
        <v>31603</v>
      </c>
      <c r="L34" s="120">
        <v>32550</v>
      </c>
      <c r="M34" s="120">
        <v>38495</v>
      </c>
      <c r="N34" s="124">
        <v>38910</v>
      </c>
      <c r="O34" s="120">
        <v>45109</v>
      </c>
      <c r="P34" s="120">
        <v>42506</v>
      </c>
      <c r="Q34" s="125">
        <v>54941</v>
      </c>
      <c r="R34" s="124">
        <v>55684</v>
      </c>
      <c r="S34" s="104">
        <v>60720</v>
      </c>
      <c r="T34" s="104">
        <v>64595</v>
      </c>
      <c r="U34" s="104">
        <v>80516</v>
      </c>
      <c r="V34" s="7">
        <v>89208</v>
      </c>
      <c r="W34" s="104">
        <v>83521</v>
      </c>
      <c r="X34" s="104">
        <v>97934</v>
      </c>
      <c r="Y34" s="104">
        <v>84609</v>
      </c>
      <c r="Z34" s="104">
        <v>89533.5</v>
      </c>
      <c r="AA34" s="104">
        <v>88018</v>
      </c>
      <c r="AB34" s="104">
        <v>93733</v>
      </c>
      <c r="AC34" s="104">
        <v>80894</v>
      </c>
      <c r="AD34" s="104">
        <v>101448</v>
      </c>
      <c r="AE34" s="104">
        <v>107302</v>
      </c>
      <c r="AF34" s="104">
        <v>113616</v>
      </c>
      <c r="AG34" s="104">
        <v>111001</v>
      </c>
      <c r="AH34" s="104">
        <v>96781</v>
      </c>
      <c r="AI34" s="104">
        <v>99442</v>
      </c>
      <c r="AJ34" s="104">
        <v>104786</v>
      </c>
      <c r="AK34" s="104">
        <v>123382.39999999999</v>
      </c>
      <c r="AL34" s="104">
        <v>130719</v>
      </c>
      <c r="AM34" s="104">
        <v>128157</v>
      </c>
      <c r="AN34" s="104">
        <v>162426</v>
      </c>
      <c r="AO34" s="104">
        <v>142239</v>
      </c>
      <c r="AP34" s="104">
        <v>120188</v>
      </c>
      <c r="AQ34" s="104">
        <v>134469</v>
      </c>
      <c r="AR34" s="104">
        <v>137190</v>
      </c>
      <c r="AS34" s="104">
        <v>146763</v>
      </c>
      <c r="AT34" s="104">
        <v>149226</v>
      </c>
      <c r="AU34" s="104">
        <v>144785</v>
      </c>
      <c r="AV34" s="104">
        <v>138079</v>
      </c>
      <c r="AW34" s="104">
        <v>180905</v>
      </c>
      <c r="AX34" s="104">
        <v>128916.9</v>
      </c>
      <c r="AY34" s="104">
        <v>145782</v>
      </c>
      <c r="AZ34" s="104">
        <v>134688</v>
      </c>
      <c r="BA34" s="104">
        <v>137741</v>
      </c>
      <c r="BB34" s="104">
        <v>154688</v>
      </c>
      <c r="BC34" s="104">
        <v>139575</v>
      </c>
      <c r="BD34" s="7">
        <v>161909</v>
      </c>
      <c r="BE34" s="7">
        <v>163853</v>
      </c>
      <c r="BF34" s="7">
        <v>164008</v>
      </c>
      <c r="BG34" s="7">
        <v>183169</v>
      </c>
      <c r="BH34" s="7">
        <v>175883</v>
      </c>
      <c r="BI34" s="7">
        <v>176311</v>
      </c>
      <c r="BJ34" s="100">
        <v>145620</v>
      </c>
      <c r="BK34" s="100">
        <v>188333</v>
      </c>
      <c r="BL34" s="100">
        <v>185210</v>
      </c>
    </row>
    <row r="35" spans="1:64" x14ac:dyDescent="0.25">
      <c r="B35" s="7"/>
      <c r="C35" s="120"/>
      <c r="D35" s="120"/>
      <c r="E35" s="120"/>
      <c r="F35" s="120"/>
      <c r="G35" s="120"/>
      <c r="H35" s="120"/>
      <c r="I35" s="120"/>
      <c r="J35" s="120"/>
      <c r="K35" s="120"/>
      <c r="M35" s="120"/>
      <c r="N35" s="124"/>
      <c r="O35" s="120"/>
      <c r="P35" s="120"/>
      <c r="Q35" s="125"/>
      <c r="R35" s="124"/>
      <c r="S35" s="104"/>
      <c r="T35" s="104"/>
      <c r="U35" s="104"/>
      <c r="V35" s="7"/>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8"/>
      <c r="BC35" s="108"/>
      <c r="BD35" s="7"/>
      <c r="BE35" s="7"/>
      <c r="BF35" s="7"/>
      <c r="BG35" s="7"/>
      <c r="BI35">
        <v>0</v>
      </c>
    </row>
    <row r="36" spans="1:64" x14ac:dyDescent="0.25">
      <c r="A36" s="116" t="s">
        <v>137</v>
      </c>
      <c r="B36" s="7">
        <v>475222</v>
      </c>
      <c r="C36" s="120">
        <v>521665</v>
      </c>
      <c r="D36" s="120">
        <v>578085</v>
      </c>
      <c r="E36" s="120">
        <v>632557</v>
      </c>
      <c r="F36" s="120">
        <v>666919</v>
      </c>
      <c r="G36" s="120">
        <v>713915</v>
      </c>
      <c r="H36" s="120">
        <v>791098</v>
      </c>
      <c r="I36" s="120">
        <v>822478</v>
      </c>
      <c r="J36" s="120">
        <v>850683</v>
      </c>
      <c r="K36" s="120">
        <f>K11+K12+K13+K14+K17+K20+K23+K26+K29+K32+K33+K34</f>
        <v>955040</v>
      </c>
      <c r="L36" s="120">
        <f>L11+L12+L13+L14+L17+L20+L23+L26+L29+L32+L33+L34</f>
        <v>1019179</v>
      </c>
      <c r="M36" s="120">
        <f>M11+M12+M13+M14+M17+M20+M23+M26+M29+M32+M33+M34</f>
        <v>1171670</v>
      </c>
      <c r="N36" s="124">
        <v>1184970</v>
      </c>
      <c r="O36" s="120">
        <f>(O11+O12+O13+O14+O17+O20+O23+O26+O29+O32+O33+O34)</f>
        <v>1426516</v>
      </c>
      <c r="P36" s="120">
        <f>(P11+P12+P13+P14+P17+P20+P23+P26+P29+P32+P33+P34)</f>
        <v>1585306</v>
      </c>
      <c r="Q36" s="125">
        <f>(Q11+Q12+Q13+Q14+Q17+Q20+Q23+Q26+Q29+Q32+Q33+Q34)</f>
        <v>1809193</v>
      </c>
      <c r="R36" s="124">
        <v>1944040</v>
      </c>
      <c r="S36" s="104">
        <f>S11+S12+S13+S14+S17+S20+S23+S26+S29+S32+S33+S34</f>
        <v>2172427</v>
      </c>
      <c r="T36" s="104">
        <v>2374457</v>
      </c>
      <c r="U36" s="104">
        <v>2425703</v>
      </c>
      <c r="V36" s="7">
        <v>2524287</v>
      </c>
      <c r="W36" s="104">
        <v>2629282.5</v>
      </c>
      <c r="X36" s="104">
        <v>2667839</v>
      </c>
      <c r="Y36" s="104">
        <v>2735456</v>
      </c>
      <c r="Z36" s="104">
        <v>2799449.5</v>
      </c>
      <c r="AA36" s="104">
        <v>3055527</v>
      </c>
      <c r="AB36" s="104">
        <v>3062589</v>
      </c>
      <c r="AC36" s="104">
        <v>3309808.1</v>
      </c>
      <c r="AD36" s="104">
        <v>3532524</v>
      </c>
      <c r="AE36" s="104">
        <v>3511782</v>
      </c>
      <c r="AF36" s="104">
        <v>3838578</v>
      </c>
      <c r="AG36" s="104">
        <v>3706666.3</v>
      </c>
      <c r="AH36" s="104">
        <v>3805064.6</v>
      </c>
      <c r="AI36" s="104">
        <v>3929798</v>
      </c>
      <c r="AJ36" s="104">
        <v>3806673</v>
      </c>
      <c r="AK36" s="104">
        <f>AK34+AK33+AK32+AK29+AK26+AK23+AK20+AK17+AK14+AK13+AK12+AK11</f>
        <v>3873092.6999999997</v>
      </c>
      <c r="AL36" s="104">
        <v>4433951</v>
      </c>
      <c r="AM36" s="104">
        <v>4869563</v>
      </c>
      <c r="AN36" s="104">
        <v>5181488</v>
      </c>
      <c r="AO36" s="104">
        <v>5067168</v>
      </c>
      <c r="AP36" s="104">
        <v>4735001</v>
      </c>
      <c r="AQ36" s="104">
        <v>4625607</v>
      </c>
      <c r="AR36" s="104">
        <v>4839952</v>
      </c>
      <c r="AS36" s="104">
        <v>4933763</v>
      </c>
      <c r="AT36" s="104">
        <f>AT11+AT12+AT13+AT14+AT17+AT20+AT23+AT26+AT29+AT32+AT33+AT34</f>
        <v>4960051</v>
      </c>
      <c r="AU36" s="104">
        <f>+AU11+AU12+AU13+AU14+AU17+AU20+AU23+AU26+AU29+AU32+AU33+AU34</f>
        <v>5048604</v>
      </c>
      <c r="AV36" s="104">
        <f>AV11+AV12+AV13+AV14+AV17+AV20+AV23+AV26+AV29+AV32+AV33+AV34</f>
        <v>5141759.4000000004</v>
      </c>
      <c r="AW36" s="104">
        <v>5313465.4000000004</v>
      </c>
      <c r="AX36" s="104">
        <v>5130128.4000000004</v>
      </c>
      <c r="AY36" s="102">
        <f t="shared" ref="AY36:BJ36" si="0">+AY34+AY33+AY32+AY29+AY26+AY23+AY20+AY17+AY14+AY13+AY12+AY11</f>
        <v>5470969</v>
      </c>
      <c r="AZ36" s="102">
        <f t="shared" si="0"/>
        <v>5328387</v>
      </c>
      <c r="BA36" s="102">
        <f t="shared" si="0"/>
        <v>5728737</v>
      </c>
      <c r="BB36" s="102">
        <f t="shared" si="0"/>
        <v>5722495</v>
      </c>
      <c r="BC36" s="102">
        <f t="shared" si="0"/>
        <v>5784582</v>
      </c>
      <c r="BD36" s="102">
        <f t="shared" si="0"/>
        <v>6201399</v>
      </c>
      <c r="BE36" s="102">
        <f t="shared" si="0"/>
        <v>6234519</v>
      </c>
      <c r="BF36" s="102">
        <f t="shared" si="0"/>
        <v>6316577</v>
      </c>
      <c r="BG36" s="102">
        <f t="shared" si="0"/>
        <v>6338869</v>
      </c>
      <c r="BH36" s="102">
        <f t="shared" si="0"/>
        <v>6350323</v>
      </c>
      <c r="BI36" s="102">
        <f t="shared" si="0"/>
        <v>6522815</v>
      </c>
      <c r="BJ36" s="102">
        <f t="shared" si="0"/>
        <v>6716027</v>
      </c>
      <c r="BK36" s="102">
        <f>+BK34+BK33+BK32+BK29+BK26+BK23+BK20+BK17+BK14+BK13+BK12+BK11</f>
        <v>7114663</v>
      </c>
      <c r="BL36" s="102">
        <f>+BL34+BL33+BL32+BL29+BL26+BL23+BL20+BL17+BL14+BL13+BL12+BL11</f>
        <v>6969952</v>
      </c>
    </row>
    <row r="37" spans="1:64" x14ac:dyDescent="0.25">
      <c r="B37" s="7"/>
      <c r="C37" s="120"/>
      <c r="D37" s="120"/>
      <c r="E37" s="120"/>
      <c r="F37" s="120"/>
      <c r="G37" s="120"/>
      <c r="H37" s="120"/>
      <c r="I37" s="120"/>
      <c r="J37" s="120"/>
      <c r="K37" s="120"/>
      <c r="M37" s="120"/>
      <c r="N37" s="124"/>
      <c r="O37" s="120"/>
      <c r="P37" s="120"/>
      <c r="Q37" s="108"/>
      <c r="R37" s="124"/>
      <c r="S37" s="104"/>
      <c r="T37" s="104"/>
      <c r="U37" s="104"/>
      <c r="V37" s="7"/>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8"/>
      <c r="BC37" s="108"/>
      <c r="BD37" s="7"/>
      <c r="BE37" s="7"/>
      <c r="BF37" s="7"/>
      <c r="BG37" s="7"/>
      <c r="BI37">
        <v>0</v>
      </c>
    </row>
    <row r="38" spans="1:64" x14ac:dyDescent="0.25">
      <c r="A38" s="116" t="s">
        <v>138</v>
      </c>
      <c r="B38" s="7">
        <v>14257</v>
      </c>
      <c r="C38" s="120">
        <v>15649.95</v>
      </c>
      <c r="D38" s="120">
        <v>17343</v>
      </c>
      <c r="E38" s="120">
        <v>18977</v>
      </c>
      <c r="F38" s="120">
        <v>20008</v>
      </c>
      <c r="G38" s="120">
        <v>21417</v>
      </c>
      <c r="H38" s="120">
        <v>23733</v>
      </c>
      <c r="I38" s="120">
        <v>24674</v>
      </c>
      <c r="J38" s="120">
        <v>25520</v>
      </c>
      <c r="K38" s="120">
        <v>28651</v>
      </c>
      <c r="L38" s="120">
        <v>30575</v>
      </c>
      <c r="M38" s="120">
        <v>35150</v>
      </c>
      <c r="N38" s="124">
        <v>35549</v>
      </c>
      <c r="O38" s="120">
        <v>42795</v>
      </c>
      <c r="P38" s="120">
        <v>47559</v>
      </c>
      <c r="Q38" s="104">
        <v>54276</v>
      </c>
      <c r="R38" s="124">
        <v>58321.2</v>
      </c>
      <c r="S38" s="104">
        <v>65173</v>
      </c>
      <c r="T38" s="104">
        <v>71233.710000000006</v>
      </c>
      <c r="U38" s="104">
        <v>72771</v>
      </c>
      <c r="V38" s="7">
        <v>75729</v>
      </c>
      <c r="W38" s="104">
        <v>78878</v>
      </c>
      <c r="X38" s="104">
        <v>80035.17</v>
      </c>
      <c r="Y38" s="104">
        <v>82063.679999999993</v>
      </c>
      <c r="Z38" s="104">
        <v>83983.485000000001</v>
      </c>
      <c r="AA38" s="104">
        <v>91665.81</v>
      </c>
      <c r="AB38" s="104">
        <v>91877.976258900002</v>
      </c>
      <c r="AC38" s="104">
        <v>99294.242999999988</v>
      </c>
      <c r="AD38" s="104">
        <v>105976.21455336001</v>
      </c>
      <c r="AE38" s="104">
        <v>105354</v>
      </c>
      <c r="AF38" s="104">
        <v>115157.34</v>
      </c>
      <c r="AG38" s="104">
        <v>111199.98899999999</v>
      </c>
      <c r="AH38" s="104">
        <v>114151.93799999999</v>
      </c>
      <c r="AI38" s="104">
        <v>117893.94</v>
      </c>
      <c r="AJ38" s="104">
        <v>114200.19</v>
      </c>
      <c r="AK38" s="104">
        <f>AK36*0.03</f>
        <v>116192.78099999999</v>
      </c>
      <c r="AL38" s="104">
        <v>133018.53</v>
      </c>
      <c r="AM38" s="104">
        <v>146086</v>
      </c>
      <c r="AN38" s="104">
        <v>155445</v>
      </c>
      <c r="AO38" s="104">
        <v>152014</v>
      </c>
      <c r="AP38" s="104">
        <v>142050</v>
      </c>
      <c r="AQ38" s="104">
        <v>138768</v>
      </c>
      <c r="AR38" s="104">
        <v>145198</v>
      </c>
      <c r="AS38" s="104">
        <v>148012</v>
      </c>
      <c r="AT38" s="104">
        <v>148803</v>
      </c>
      <c r="AU38" s="104">
        <v>151458</v>
      </c>
      <c r="AV38" s="104">
        <v>154254</v>
      </c>
      <c r="AW38" s="104">
        <v>159404</v>
      </c>
      <c r="AX38" s="104">
        <v>153903.9</v>
      </c>
      <c r="AY38" s="104">
        <v>164129</v>
      </c>
      <c r="AZ38" s="104">
        <v>159852</v>
      </c>
      <c r="BA38" s="104">
        <v>171862</v>
      </c>
      <c r="BB38" s="104">
        <v>171675</v>
      </c>
      <c r="BC38" s="104">
        <v>173537</v>
      </c>
      <c r="BD38" s="7">
        <v>186042</v>
      </c>
      <c r="BE38" s="7">
        <v>187036</v>
      </c>
      <c r="BF38" s="7">
        <v>189497</v>
      </c>
      <c r="BG38" s="7">
        <v>190166</v>
      </c>
      <c r="BH38" s="7">
        <v>190510</v>
      </c>
      <c r="BI38" s="7">
        <v>195684</v>
      </c>
      <c r="BJ38" s="100">
        <v>201481</v>
      </c>
      <c r="BK38" s="100">
        <v>213440</v>
      </c>
      <c r="BL38" s="100">
        <v>209099</v>
      </c>
    </row>
    <row r="39" spans="1:64" x14ac:dyDescent="0.25">
      <c r="A39" s="116" t="s">
        <v>139</v>
      </c>
      <c r="B39" s="7">
        <v>24650</v>
      </c>
      <c r="C39" s="120">
        <v>27900</v>
      </c>
      <c r="D39" s="120">
        <v>57800</v>
      </c>
      <c r="E39" s="120">
        <v>43875</v>
      </c>
      <c r="F39" s="120">
        <v>57568</v>
      </c>
      <c r="G39" s="120">
        <v>55125</v>
      </c>
      <c r="H39" s="120">
        <v>65250</v>
      </c>
      <c r="I39" s="120">
        <v>85143</v>
      </c>
      <c r="J39" s="120">
        <v>83086</v>
      </c>
      <c r="K39" s="120">
        <v>88060</v>
      </c>
      <c r="L39" s="120">
        <v>118300</v>
      </c>
      <c r="M39" s="120">
        <v>144760</v>
      </c>
      <c r="N39" s="124">
        <v>143867</v>
      </c>
      <c r="O39" s="120">
        <v>172980</v>
      </c>
      <c r="P39" s="120">
        <v>173100</v>
      </c>
      <c r="Q39" s="104">
        <v>188190</v>
      </c>
      <c r="R39" s="124">
        <v>178965</v>
      </c>
      <c r="S39" s="104">
        <v>267020</v>
      </c>
      <c r="T39" s="104">
        <v>278600</v>
      </c>
      <c r="U39" s="104">
        <v>236840</v>
      </c>
      <c r="V39" s="7">
        <v>197600</v>
      </c>
      <c r="W39" s="104">
        <v>149760</v>
      </c>
      <c r="X39" s="104">
        <v>186830</v>
      </c>
      <c r="Y39" s="104">
        <v>177120</v>
      </c>
      <c r="Z39" s="104">
        <v>172080</v>
      </c>
      <c r="AA39" s="104">
        <v>169749.5</v>
      </c>
      <c r="AB39" s="104">
        <v>148216.4</v>
      </c>
      <c r="AC39" s="104">
        <v>159390.29999999999</v>
      </c>
      <c r="AD39" s="104">
        <v>160440</v>
      </c>
      <c r="AE39" s="104">
        <v>170510.2</v>
      </c>
      <c r="AF39" s="104">
        <v>170550</v>
      </c>
      <c r="AG39" s="104">
        <v>177600</v>
      </c>
      <c r="AH39" s="104">
        <v>182160</v>
      </c>
      <c r="AI39" s="104">
        <v>169250</v>
      </c>
      <c r="AJ39" s="104">
        <v>174591</v>
      </c>
      <c r="AK39" s="104">
        <v>182000.3</v>
      </c>
      <c r="AL39" s="104">
        <v>178000</v>
      </c>
      <c r="AM39" s="104">
        <v>190400</v>
      </c>
      <c r="AN39" s="104">
        <v>199201</v>
      </c>
      <c r="AO39" s="104">
        <v>235910</v>
      </c>
      <c r="AP39" s="104">
        <v>235910</v>
      </c>
      <c r="AQ39" s="104">
        <v>210180</v>
      </c>
      <c r="AR39" s="104">
        <v>210397</v>
      </c>
      <c r="AS39" s="104">
        <v>215801</v>
      </c>
      <c r="AT39" s="104">
        <v>229549</v>
      </c>
      <c r="AU39" s="104">
        <v>238972</v>
      </c>
      <c r="AV39" s="104">
        <v>240500</v>
      </c>
      <c r="AW39" s="104">
        <v>226882.5</v>
      </c>
      <c r="AX39" s="104">
        <v>220707.5</v>
      </c>
      <c r="AY39" s="104">
        <v>218562</v>
      </c>
      <c r="AZ39" s="104">
        <v>223340</v>
      </c>
      <c r="BA39" s="104">
        <v>313875</v>
      </c>
      <c r="BB39" s="104">
        <v>318420</v>
      </c>
      <c r="BC39" s="104">
        <v>353520</v>
      </c>
      <c r="BD39" s="7">
        <v>369630</v>
      </c>
      <c r="BE39" s="7">
        <v>357660</v>
      </c>
      <c r="BF39" s="7">
        <v>336105</v>
      </c>
      <c r="BG39" s="7">
        <v>322287</v>
      </c>
      <c r="BH39" s="7">
        <v>313258</v>
      </c>
      <c r="BI39" s="7">
        <v>313794</v>
      </c>
      <c r="BJ39" s="100">
        <v>312095</v>
      </c>
      <c r="BK39" s="100">
        <v>389592</v>
      </c>
      <c r="BL39" s="100">
        <v>345762</v>
      </c>
    </row>
    <row r="40" spans="1:64" x14ac:dyDescent="0.25">
      <c r="A40" s="116" t="s">
        <v>208</v>
      </c>
      <c r="B40" s="7">
        <v>8347</v>
      </c>
      <c r="C40" s="120">
        <v>8720</v>
      </c>
      <c r="D40" s="120">
        <v>9242</v>
      </c>
      <c r="E40" s="120">
        <v>8025</v>
      </c>
      <c r="F40" s="120">
        <v>10726</v>
      </c>
      <c r="G40" s="120">
        <v>12518</v>
      </c>
      <c r="H40" s="120">
        <v>11731</v>
      </c>
      <c r="I40" s="120">
        <v>14679</v>
      </c>
      <c r="J40" s="120">
        <v>18108</v>
      </c>
      <c r="K40" s="120">
        <v>19101</v>
      </c>
      <c r="L40" s="120">
        <v>21064</v>
      </c>
      <c r="M40" s="120">
        <v>22282</v>
      </c>
      <c r="N40" s="124">
        <v>26204</v>
      </c>
      <c r="O40" s="120">
        <v>30401</v>
      </c>
      <c r="P40" s="120">
        <v>33153</v>
      </c>
      <c r="Q40" s="104">
        <v>35988</v>
      </c>
      <c r="R40" s="124">
        <v>31868</v>
      </c>
      <c r="S40" s="104">
        <v>44259</v>
      </c>
      <c r="T40" s="104">
        <v>38853</v>
      </c>
      <c r="U40" s="104">
        <v>42049</v>
      </c>
      <c r="V40" s="7">
        <v>45082</v>
      </c>
      <c r="W40" s="104">
        <v>45349</v>
      </c>
      <c r="X40" s="104">
        <v>52514</v>
      </c>
      <c r="Y40" s="104">
        <v>52530</v>
      </c>
      <c r="Z40" s="104">
        <v>52238</v>
      </c>
      <c r="AA40" s="104">
        <v>54333.5</v>
      </c>
      <c r="AB40" s="104">
        <v>60175.4</v>
      </c>
      <c r="AC40" s="104">
        <v>62511</v>
      </c>
      <c r="AD40" s="104">
        <v>67537</v>
      </c>
      <c r="AE40" s="104">
        <v>61223.4</v>
      </c>
      <c r="AF40" s="104">
        <v>63021.4</v>
      </c>
      <c r="AG40" s="104">
        <v>65085</v>
      </c>
      <c r="AH40" s="104">
        <v>63677</v>
      </c>
      <c r="AI40" s="104">
        <v>74552</v>
      </c>
      <c r="AJ40" s="104">
        <v>73240</v>
      </c>
      <c r="AK40" s="104">
        <v>76457</v>
      </c>
      <c r="AL40" s="104">
        <v>90013</v>
      </c>
      <c r="AM40" s="104">
        <v>43169</v>
      </c>
      <c r="AN40" s="104">
        <v>39596</v>
      </c>
      <c r="AO40" s="104">
        <v>28558</v>
      </c>
      <c r="AP40" s="104">
        <v>26183</v>
      </c>
      <c r="AQ40" s="104">
        <v>31630</v>
      </c>
      <c r="AR40" s="104">
        <v>36170</v>
      </c>
      <c r="AS40" s="104">
        <v>35436</v>
      </c>
      <c r="AT40" s="104">
        <v>37208</v>
      </c>
      <c r="AU40" s="104">
        <v>41427</v>
      </c>
      <c r="AV40" s="104">
        <v>31305</v>
      </c>
      <c r="AW40" s="104">
        <v>32624.1</v>
      </c>
      <c r="AX40" s="104">
        <v>30983.7</v>
      </c>
      <c r="AY40" s="104">
        <v>33455</v>
      </c>
      <c r="AZ40" s="104">
        <v>42002</v>
      </c>
      <c r="BA40" s="104">
        <v>40290</v>
      </c>
      <c r="BB40" s="104">
        <v>46087</v>
      </c>
      <c r="BC40" s="104">
        <v>42414</v>
      </c>
      <c r="BD40" s="7">
        <v>42205</v>
      </c>
      <c r="BE40" s="7">
        <v>35294</v>
      </c>
      <c r="BF40" s="7">
        <v>34788</v>
      </c>
      <c r="BG40" s="7">
        <v>35879</v>
      </c>
      <c r="BH40" s="7">
        <v>36020</v>
      </c>
      <c r="BI40" s="7">
        <v>42918</v>
      </c>
      <c r="BJ40" s="100">
        <v>58241</v>
      </c>
      <c r="BK40" s="100">
        <v>50284</v>
      </c>
      <c r="BL40" s="100">
        <v>42072</v>
      </c>
    </row>
    <row r="41" spans="1:64" x14ac:dyDescent="0.25">
      <c r="B41" s="7"/>
      <c r="C41" s="120"/>
      <c r="D41" s="120"/>
      <c r="E41" s="120"/>
      <c r="F41" s="120"/>
      <c r="G41" s="120"/>
      <c r="H41" s="120"/>
      <c r="I41" s="120"/>
      <c r="J41" s="120"/>
      <c r="K41" s="120"/>
      <c r="L41" s="120"/>
      <c r="M41" s="120"/>
      <c r="N41" s="124"/>
      <c r="O41" s="120"/>
      <c r="P41" s="120"/>
      <c r="Q41" s="104"/>
      <c r="R41" s="124"/>
      <c r="S41" s="104"/>
      <c r="T41" s="104"/>
      <c r="U41" s="104"/>
      <c r="V41" s="7"/>
      <c r="W41" s="126">
        <f>+W17/W42</f>
        <v>7.9126653588307935E-2</v>
      </c>
      <c r="X41" s="104"/>
      <c r="Y41" s="126">
        <f>+Y17/Y42</f>
        <v>6.9224894624181216E-2</v>
      </c>
      <c r="Z41" s="104"/>
      <c r="AA41" s="126">
        <f>+AA17/AA42</f>
        <v>7.9287787491940626E-2</v>
      </c>
      <c r="AB41" s="104"/>
      <c r="AC41" s="126">
        <f>+AC17/AC42</f>
        <v>7.0536751042306806E-2</v>
      </c>
      <c r="AD41" s="104"/>
      <c r="AE41" s="126">
        <f>+AE17/AE42</f>
        <v>8.5633714376813386E-2</v>
      </c>
      <c r="AF41" s="104"/>
      <c r="AG41" s="126">
        <f>+AG17/AG42</f>
        <v>8.7446426538660083E-2</v>
      </c>
      <c r="AH41" s="104"/>
      <c r="AI41" s="126"/>
      <c r="AJ41" s="104"/>
      <c r="AK41" s="126"/>
      <c r="AL41" s="104"/>
      <c r="AM41" s="126"/>
      <c r="AN41" s="104"/>
      <c r="AO41" s="126"/>
      <c r="AP41" s="104"/>
      <c r="AQ41" s="126"/>
      <c r="AR41" s="104"/>
      <c r="AS41" s="126"/>
      <c r="AT41" s="104"/>
      <c r="AU41" s="126"/>
      <c r="AV41" s="104"/>
      <c r="AW41" s="126"/>
      <c r="AX41" s="104"/>
      <c r="AY41" s="126"/>
      <c r="AZ41" s="104"/>
      <c r="BA41" s="126"/>
      <c r="BB41" s="111"/>
      <c r="BC41" s="111"/>
      <c r="BD41" s="7"/>
      <c r="BE41" s="7"/>
      <c r="BF41" s="7"/>
      <c r="BG41" s="7"/>
      <c r="BI41">
        <v>0</v>
      </c>
    </row>
    <row r="42" spans="1:64" x14ac:dyDescent="0.25">
      <c r="A42" s="116" t="s">
        <v>140</v>
      </c>
      <c r="B42" s="7">
        <v>522476</v>
      </c>
      <c r="C42" s="7">
        <v>573934.94999999995</v>
      </c>
      <c r="D42" s="7">
        <v>662470</v>
      </c>
      <c r="E42" s="7">
        <v>703434</v>
      </c>
      <c r="F42" s="7">
        <v>755221</v>
      </c>
      <c r="G42" s="7">
        <v>802975</v>
      </c>
      <c r="H42" s="7">
        <v>891812</v>
      </c>
      <c r="I42" s="7">
        <v>946974</v>
      </c>
      <c r="J42" s="7">
        <v>977397</v>
      </c>
      <c r="K42" s="120">
        <f>SUM(K36:K40)</f>
        <v>1090852</v>
      </c>
      <c r="L42" s="120">
        <f>SUM(L36:L40)</f>
        <v>1189118</v>
      </c>
      <c r="M42" s="120">
        <f>M36+M38+M39+M40</f>
        <v>1373862</v>
      </c>
      <c r="N42" s="124">
        <v>1390590</v>
      </c>
      <c r="O42" s="120">
        <f>SUM(O36:O40)</f>
        <v>1672692</v>
      </c>
      <c r="P42" s="120">
        <f>SUM(P36:P40)</f>
        <v>1839118</v>
      </c>
      <c r="Q42" s="104">
        <v>2087648</v>
      </c>
      <c r="R42" s="124">
        <v>2213194.2000000002</v>
      </c>
      <c r="S42" s="104">
        <f>S36+S38+S39+S40</f>
        <v>2548879</v>
      </c>
      <c r="T42" s="104">
        <v>2763143.71</v>
      </c>
      <c r="U42" s="104">
        <v>2777363</v>
      </c>
      <c r="V42" s="7">
        <v>2842698</v>
      </c>
      <c r="W42" s="104">
        <v>2903269.5</v>
      </c>
      <c r="X42" s="104">
        <v>2987218.17</v>
      </c>
      <c r="Y42" s="104">
        <v>3047169.68</v>
      </c>
      <c r="Z42" s="104">
        <v>3107750.9849999999</v>
      </c>
      <c r="AA42" s="104">
        <v>3371275.81</v>
      </c>
      <c r="AB42" s="104">
        <v>3362858.7762588998</v>
      </c>
      <c r="AC42" s="104">
        <v>3631003.6429999992</v>
      </c>
      <c r="AD42" s="104">
        <v>3866477.2145533599</v>
      </c>
      <c r="AE42" s="104">
        <v>3848869.6</v>
      </c>
      <c r="AF42" s="104">
        <v>4187306.74</v>
      </c>
      <c r="AG42" s="104">
        <v>4060551.2889999999</v>
      </c>
      <c r="AH42" s="104">
        <v>4165053.5380000002</v>
      </c>
      <c r="AI42" s="104">
        <v>4291493.9399999995</v>
      </c>
      <c r="AJ42" s="104">
        <v>4168704.19</v>
      </c>
      <c r="AK42" s="104">
        <f>AK36+AK38+AK39+AK40</f>
        <v>4247742.7809999995</v>
      </c>
      <c r="AL42" s="104">
        <v>4834982.53</v>
      </c>
      <c r="AM42" s="104">
        <v>5249218</v>
      </c>
      <c r="AN42" s="104">
        <v>5575730</v>
      </c>
      <c r="AO42" s="104">
        <v>5483650</v>
      </c>
      <c r="AP42" s="104">
        <v>5139144</v>
      </c>
      <c r="AQ42" s="104">
        <v>5006185</v>
      </c>
      <c r="AR42" s="104">
        <v>5231717</v>
      </c>
      <c r="AS42" s="104">
        <v>5333012</v>
      </c>
      <c r="AT42" s="104">
        <f>AT36+AT38+AT39+AT40</f>
        <v>5375611</v>
      </c>
      <c r="AU42" s="104">
        <f>+AU36+AU38+AU39+AU40</f>
        <v>5480461</v>
      </c>
      <c r="AV42" s="104">
        <f>AV36+AV38+AV39+AV40</f>
        <v>5567818.4000000004</v>
      </c>
      <c r="AW42" s="104">
        <v>5732376</v>
      </c>
      <c r="AX42" s="104">
        <v>5535723.5</v>
      </c>
      <c r="AY42" s="102">
        <f t="shared" ref="AY42:BJ42" si="1">+AY40+AY39+AY38+AY36</f>
        <v>5887115</v>
      </c>
      <c r="AZ42" s="102">
        <f t="shared" si="1"/>
        <v>5753581</v>
      </c>
      <c r="BA42" s="102">
        <f t="shared" si="1"/>
        <v>6254764</v>
      </c>
      <c r="BB42" s="102">
        <f t="shared" si="1"/>
        <v>6258677</v>
      </c>
      <c r="BC42" s="102">
        <f t="shared" si="1"/>
        <v>6354053</v>
      </c>
      <c r="BD42" s="102">
        <f t="shared" si="1"/>
        <v>6799276</v>
      </c>
      <c r="BE42" s="102">
        <f t="shared" si="1"/>
        <v>6814509</v>
      </c>
      <c r="BF42" s="102">
        <f t="shared" si="1"/>
        <v>6876967</v>
      </c>
      <c r="BG42" s="102">
        <f t="shared" si="1"/>
        <v>6887201</v>
      </c>
      <c r="BH42" s="102">
        <f t="shared" si="1"/>
        <v>6890111</v>
      </c>
      <c r="BI42" s="102">
        <f t="shared" si="1"/>
        <v>7075211</v>
      </c>
      <c r="BJ42" s="102">
        <f t="shared" si="1"/>
        <v>7287844</v>
      </c>
      <c r="BK42" s="102">
        <f>+BK40+BK39+BK38+BK36</f>
        <v>7767979</v>
      </c>
      <c r="BL42" s="102">
        <f>+BL40+BL39+BL38+BL36</f>
        <v>7566885</v>
      </c>
    </row>
    <row r="43" spans="1:64" x14ac:dyDescent="0.25">
      <c r="A43" s="116" t="s">
        <v>141</v>
      </c>
      <c r="B43" s="127">
        <v>6.2759999999999998</v>
      </c>
      <c r="C43" s="127">
        <v>6.3360000000000003</v>
      </c>
      <c r="D43" s="127">
        <v>6.35</v>
      </c>
      <c r="E43" s="127">
        <v>6.33</v>
      </c>
      <c r="F43" s="127">
        <v>6.3</v>
      </c>
      <c r="G43" s="127">
        <v>6.41</v>
      </c>
      <c r="H43" s="127">
        <v>6.27</v>
      </c>
      <c r="I43" s="127">
        <v>6.3550000000000004</v>
      </c>
      <c r="J43" s="127">
        <v>6.1820000000000004</v>
      </c>
      <c r="K43" s="127">
        <v>6.3250000000000002</v>
      </c>
      <c r="L43" s="127">
        <v>6.2350000000000003</v>
      </c>
      <c r="M43" s="127">
        <v>6.508</v>
      </c>
      <c r="N43" s="124">
        <v>6.5090000000000003</v>
      </c>
      <c r="O43" s="127">
        <v>6.617</v>
      </c>
      <c r="P43" s="127">
        <v>6.4279999999999999</v>
      </c>
      <c r="Q43" s="128">
        <v>6.577</v>
      </c>
      <c r="R43" s="124">
        <v>6.4539999999999997</v>
      </c>
      <c r="S43" s="128">
        <v>6.76</v>
      </c>
      <c r="T43" s="128">
        <v>6.2670000000000003</v>
      </c>
      <c r="U43" s="128">
        <v>7.2</v>
      </c>
      <c r="V43" s="128">
        <v>7.1459999999999999</v>
      </c>
      <c r="W43" s="128">
        <v>7.2190000000000003</v>
      </c>
      <c r="X43" s="128">
        <v>6.81</v>
      </c>
      <c r="Y43" s="128">
        <v>6.8440000000000003</v>
      </c>
      <c r="Z43" s="128">
        <v>7.0460000000000003</v>
      </c>
      <c r="AA43" s="128">
        <v>7.0119999999999996</v>
      </c>
      <c r="AB43" s="128">
        <v>7.0579999999999998</v>
      </c>
      <c r="AC43" s="128">
        <v>7.12</v>
      </c>
      <c r="AD43" s="128">
        <v>7.1619999999999999</v>
      </c>
      <c r="AE43" s="128">
        <v>7.28</v>
      </c>
      <c r="AF43" s="128">
        <v>7.3150000000000004</v>
      </c>
      <c r="AG43" s="128">
        <v>7.3579999999999997</v>
      </c>
      <c r="AH43" s="128">
        <v>7.1779999999999999</v>
      </c>
      <c r="AI43" s="128">
        <v>7.5220000000000002</v>
      </c>
      <c r="AJ43" s="128">
        <v>7.4569999999999999</v>
      </c>
      <c r="AK43" s="128">
        <v>7.8029999999999999</v>
      </c>
      <c r="AL43" s="128">
        <v>7.8940000000000001</v>
      </c>
      <c r="AM43" s="128">
        <v>7.8019999999999996</v>
      </c>
      <c r="AN43" s="128">
        <v>7.8330000000000002</v>
      </c>
      <c r="AO43" s="128">
        <v>7.1360000000000001</v>
      </c>
      <c r="AP43" s="128">
        <v>6.4660000000000002</v>
      </c>
      <c r="AQ43" s="128">
        <v>7.1520000000000001</v>
      </c>
      <c r="AR43" s="128">
        <v>7.2480000000000002</v>
      </c>
      <c r="AS43" s="128">
        <v>6.9909999999999997</v>
      </c>
      <c r="AT43" s="128">
        <v>6.992</v>
      </c>
      <c r="AU43" s="128">
        <v>6.843</v>
      </c>
      <c r="AV43" s="128">
        <v>6.6516000000000002</v>
      </c>
      <c r="AW43" s="128">
        <v>6.7937000000000003</v>
      </c>
      <c r="AX43" s="128">
        <v>6.4859999999999998</v>
      </c>
      <c r="AY43" s="128">
        <v>6.9615</v>
      </c>
      <c r="AZ43" s="128">
        <v>6.5460000000000003</v>
      </c>
      <c r="BA43" s="128">
        <v>6.8255999999999997</v>
      </c>
      <c r="BB43" s="113">
        <v>6.827</v>
      </c>
      <c r="BC43" s="113">
        <v>7.3277999999999999</v>
      </c>
      <c r="BD43" s="129">
        <v>7.5846999999999998</v>
      </c>
      <c r="BE43" s="7">
        <v>7.3540000000000001</v>
      </c>
      <c r="BF43" s="7">
        <v>7.5380000000000003</v>
      </c>
      <c r="BG43" s="7">
        <v>7.4189999999999996</v>
      </c>
      <c r="BH43" s="7">
        <v>7.1959999999999997</v>
      </c>
      <c r="BI43" s="129">
        <v>7.6310000000000002</v>
      </c>
      <c r="BJ43" s="114">
        <v>7.47</v>
      </c>
      <c r="BK43" s="162">
        <v>7.7130000000000001</v>
      </c>
      <c r="BL43">
        <v>7.5369999999999999</v>
      </c>
    </row>
    <row r="44" spans="1:64" x14ac:dyDescent="0.25">
      <c r="A44" s="116" t="s">
        <v>142</v>
      </c>
      <c r="B44" s="7">
        <v>82389</v>
      </c>
      <c r="C44" s="7">
        <v>90578</v>
      </c>
      <c r="D44" s="7">
        <v>104325.9842519685</v>
      </c>
      <c r="E44" s="7">
        <v>111127.01421800948</v>
      </c>
      <c r="F44" s="7">
        <v>119876.34920634922</v>
      </c>
      <c r="G44" s="7">
        <v>125269.11076443057</v>
      </c>
      <c r="H44" s="7">
        <v>142234.7687400319</v>
      </c>
      <c r="I44" s="7">
        <v>149012.43115656963</v>
      </c>
      <c r="J44" s="7">
        <v>158103.68812681979</v>
      </c>
      <c r="K44" s="120">
        <f>K42/K43</f>
        <v>172466.71936758893</v>
      </c>
      <c r="L44" s="120">
        <f>L42/L43</f>
        <v>190716.59983961505</v>
      </c>
      <c r="M44" s="120">
        <f>M42/M43</f>
        <v>211103.56484326982</v>
      </c>
      <c r="N44" s="124">
        <v>213641.11230603777</v>
      </c>
      <c r="O44" s="120">
        <f>O42/O43</f>
        <v>252787.06362399878</v>
      </c>
      <c r="P44" s="120">
        <f>P42/P43</f>
        <v>286110.4542626011</v>
      </c>
      <c r="Q44" s="104">
        <v>317402</v>
      </c>
      <c r="R44" s="124">
        <v>342928</v>
      </c>
      <c r="S44" s="104">
        <v>377063</v>
      </c>
      <c r="T44" s="104">
        <v>440931</v>
      </c>
      <c r="U44" s="104">
        <v>385744.86111111112</v>
      </c>
      <c r="V44" s="7">
        <v>397802.68681780016</v>
      </c>
      <c r="W44" s="104">
        <v>402196</v>
      </c>
      <c r="X44" s="104">
        <v>438651.7136563877</v>
      </c>
      <c r="Y44" s="104">
        <v>445212</v>
      </c>
      <c r="Z44" s="104">
        <v>441080</v>
      </c>
      <c r="AA44" s="104">
        <v>474667</v>
      </c>
      <c r="AB44" s="104">
        <v>476446</v>
      </c>
      <c r="AC44" s="104">
        <v>509942</v>
      </c>
      <c r="AD44" s="104">
        <v>539865</v>
      </c>
      <c r="AE44" s="104">
        <v>528706</v>
      </c>
      <c r="AF44" s="104">
        <v>572458</v>
      </c>
      <c r="AG44" s="104">
        <v>551858</v>
      </c>
      <c r="AH44" s="104">
        <v>580221</v>
      </c>
      <c r="AI44" s="104">
        <v>570524</v>
      </c>
      <c r="AJ44" s="104">
        <v>559068</v>
      </c>
      <c r="AK44" s="104">
        <v>544344</v>
      </c>
      <c r="AL44" s="104">
        <v>612526</v>
      </c>
      <c r="AM44" s="104">
        <v>674291</v>
      </c>
      <c r="AN44" s="104">
        <v>713079</v>
      </c>
      <c r="AO44" s="104">
        <v>770096</v>
      </c>
      <c r="AP44" s="104">
        <v>810946</v>
      </c>
      <c r="AQ44" s="104">
        <v>699953</v>
      </c>
      <c r="AR44" s="104">
        <v>722953</v>
      </c>
      <c r="AS44" s="104">
        <v>764816</v>
      </c>
      <c r="AT44" s="104">
        <v>771264</v>
      </c>
      <c r="AU44" s="104">
        <v>786150</v>
      </c>
      <c r="AV44" s="104">
        <v>863024</v>
      </c>
      <c r="AW44" s="104">
        <v>844113.7</v>
      </c>
      <c r="AX44" s="104">
        <v>853488.1</v>
      </c>
      <c r="AY44" s="100">
        <f t="shared" ref="AY44:BJ44" si="2">+AY42/AY43</f>
        <v>845667.60037348268</v>
      </c>
      <c r="AZ44" s="100">
        <f t="shared" si="2"/>
        <v>878946.07393828291</v>
      </c>
      <c r="BA44" s="100">
        <f t="shared" si="2"/>
        <v>916368.37787154247</v>
      </c>
      <c r="BB44" s="100">
        <f t="shared" si="2"/>
        <v>916753.62531126407</v>
      </c>
      <c r="BC44" s="100">
        <f t="shared" si="2"/>
        <v>867116.05120227078</v>
      </c>
      <c r="BD44" s="100">
        <f t="shared" si="2"/>
        <v>896446.2668266379</v>
      </c>
      <c r="BE44" s="100">
        <f t="shared" si="2"/>
        <v>926639.78787054669</v>
      </c>
      <c r="BF44" s="100">
        <f t="shared" si="2"/>
        <v>912306.57999469351</v>
      </c>
      <c r="BG44" s="100">
        <f t="shared" si="2"/>
        <v>928319.31527160003</v>
      </c>
      <c r="BH44" s="100">
        <f t="shared" si="2"/>
        <v>957491.80100055586</v>
      </c>
      <c r="BI44" s="100">
        <f t="shared" si="2"/>
        <v>927166.95059625211</v>
      </c>
      <c r="BJ44" s="100">
        <f t="shared" si="2"/>
        <v>975614.99330655963</v>
      </c>
      <c r="BK44" s="100">
        <f>+BK42/BK43</f>
        <v>1007128.0954233112</v>
      </c>
      <c r="BL44" s="100">
        <f>+BL42/BL43</f>
        <v>1003965.1054796338</v>
      </c>
    </row>
    <row r="45" spans="1:64" x14ac:dyDescent="0.25">
      <c r="A45" s="116"/>
      <c r="C45" s="120"/>
      <c r="D45" s="120"/>
      <c r="E45" s="120"/>
      <c r="F45" s="120"/>
      <c r="G45" s="120"/>
      <c r="H45" s="120"/>
      <c r="I45" s="120"/>
      <c r="J45" s="120"/>
      <c r="K45" s="120"/>
      <c r="L45" s="120"/>
      <c r="M45" s="120"/>
    </row>
    <row r="71" spans="27:27" x14ac:dyDescent="0.25">
      <c r="AA71" s="117"/>
    </row>
    <row r="128" spans="19:23" x14ac:dyDescent="0.25">
      <c r="S128" s="130"/>
      <c r="U128" s="130"/>
      <c r="W128" s="131"/>
    </row>
    <row r="133" spans="21:25" x14ac:dyDescent="0.25">
      <c r="U133" s="132"/>
    </row>
    <row r="134" spans="21:25" x14ac:dyDescent="0.25">
      <c r="U134" s="132"/>
      <c r="W134" s="133"/>
      <c r="Y134" s="131"/>
    </row>
    <row r="135" spans="21:25" x14ac:dyDescent="0.25">
      <c r="Y135" s="131"/>
    </row>
    <row r="137" spans="21:25" x14ac:dyDescent="0.25">
      <c r="Y137" s="131"/>
    </row>
    <row r="139" spans="21:25" x14ac:dyDescent="0.25">
      <c r="Y139" s="131"/>
    </row>
    <row r="141" spans="21:25" x14ac:dyDescent="0.25">
      <c r="Y141" s="131"/>
    </row>
    <row r="143" spans="21:25" x14ac:dyDescent="0.25">
      <c r="Y143" s="131"/>
    </row>
    <row r="145" spans="25:25" x14ac:dyDescent="0.25">
      <c r="Y145" s="131"/>
    </row>
    <row r="147" spans="25:25" x14ac:dyDescent="0.25">
      <c r="Y147" s="131"/>
    </row>
    <row r="149" spans="25:25" x14ac:dyDescent="0.25">
      <c r="Y149" s="131"/>
    </row>
    <row r="151" spans="25:25" x14ac:dyDescent="0.25">
      <c r="Y151" s="131"/>
    </row>
    <row r="153" spans="25:25" x14ac:dyDescent="0.25">
      <c r="Y153" s="131"/>
    </row>
    <row r="155" spans="25:25" x14ac:dyDescent="0.25">
      <c r="Y155" s="131"/>
    </row>
    <row r="157" spans="25:25" x14ac:dyDescent="0.25">
      <c r="Y157" s="13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CE3BD-94B7-459F-A41F-06CF9C815D66}">
  <sheetPr codeName="Hoja37">
    <tabColor theme="6" tint="-0.249977111117893"/>
  </sheetPr>
  <dimension ref="A1:BM48"/>
  <sheetViews>
    <sheetView zoomScale="110" zoomScaleNormal="110" workbookViewId="0">
      <pane xSplit="2" ySplit="8" topLeftCell="BJ33"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16.42578125" customWidth="1"/>
    <col min="2" max="2" width="19.42578125" customWidth="1"/>
    <col min="3" max="11" width="11.42578125" hidden="1" customWidth="1"/>
    <col min="12" max="17" width="11.42578125" style="117" hidden="1" customWidth="1"/>
    <col min="18" max="18" width="12.42578125" style="117" hidden="1" customWidth="1"/>
    <col min="19" max="28" width="11.42578125" style="117" hidden="1" customWidth="1"/>
    <col min="29" max="61" width="11.42578125" hidden="1" customWidth="1"/>
    <col min="62" max="62" width="11.42578125" customWidth="1"/>
  </cols>
  <sheetData>
    <row r="1" spans="1:65" x14ac:dyDescent="0.25">
      <c r="A1" s="116" t="s">
        <v>143</v>
      </c>
    </row>
    <row r="2" spans="1:65" x14ac:dyDescent="0.25">
      <c r="A2" s="116" t="s">
        <v>144</v>
      </c>
    </row>
    <row r="3" spans="1:65" x14ac:dyDescent="0.25">
      <c r="A3" s="116" t="s">
        <v>145</v>
      </c>
    </row>
    <row r="4" spans="1:65" x14ac:dyDescent="0.25">
      <c r="A4" s="116" t="s">
        <v>146</v>
      </c>
    </row>
    <row r="6" spans="1:65" x14ac:dyDescent="0.25">
      <c r="A6" s="118" t="s">
        <v>269</v>
      </c>
    </row>
    <row r="7" spans="1:65" ht="18.75" x14ac:dyDescent="0.3">
      <c r="A7" s="119" t="s">
        <v>148</v>
      </c>
    </row>
    <row r="8" spans="1:65" x14ac:dyDescent="0.25">
      <c r="C8" s="144"/>
      <c r="D8" s="144"/>
      <c r="E8" s="144"/>
      <c r="F8" s="144"/>
      <c r="G8" s="144"/>
      <c r="H8" s="144"/>
      <c r="I8" s="144"/>
      <c r="J8" s="144"/>
      <c r="K8" s="144"/>
      <c r="AB8" s="145"/>
    </row>
    <row r="9" spans="1:65" s="14" customFormat="1" x14ac:dyDescent="0.25">
      <c r="C9" s="144" t="s">
        <v>149</v>
      </c>
      <c r="D9" s="144" t="s">
        <v>150</v>
      </c>
      <c r="E9" s="144" t="s">
        <v>151</v>
      </c>
      <c r="F9" s="144" t="s">
        <v>152</v>
      </c>
      <c r="G9" s="144" t="s">
        <v>153</v>
      </c>
      <c r="H9" s="144" t="s">
        <v>154</v>
      </c>
      <c r="I9" s="144" t="s">
        <v>155</v>
      </c>
      <c r="J9" s="144" t="s">
        <v>156</v>
      </c>
      <c r="K9" s="144" t="s">
        <v>157</v>
      </c>
      <c r="L9" s="144" t="s">
        <v>158</v>
      </c>
      <c r="M9" s="14" t="s">
        <v>159</v>
      </c>
      <c r="N9" s="14" t="s">
        <v>160</v>
      </c>
      <c r="O9" s="14" t="s">
        <v>161</v>
      </c>
      <c r="P9" s="14" t="s">
        <v>162</v>
      </c>
      <c r="Q9" s="14" t="s">
        <v>163</v>
      </c>
      <c r="R9" s="14" t="s">
        <v>164</v>
      </c>
      <c r="S9" s="14" t="s">
        <v>165</v>
      </c>
      <c r="T9" s="14" t="s">
        <v>166</v>
      </c>
      <c r="U9" s="14" t="s">
        <v>167</v>
      </c>
      <c r="V9" s="14" t="s">
        <v>168</v>
      </c>
      <c r="W9" s="14" t="s">
        <v>169</v>
      </c>
      <c r="X9" s="145" t="s">
        <v>170</v>
      </c>
      <c r="Y9" s="145" t="s">
        <v>171</v>
      </c>
      <c r="Z9" s="145" t="s">
        <v>172</v>
      </c>
      <c r="AA9" s="14" t="s">
        <v>173</v>
      </c>
      <c r="AB9" s="145" t="s">
        <v>174</v>
      </c>
      <c r="AC9" s="145" t="s">
        <v>175</v>
      </c>
      <c r="AD9" s="145" t="s">
        <v>176</v>
      </c>
      <c r="AE9" s="145" t="s">
        <v>177</v>
      </c>
      <c r="AF9" s="145" t="s">
        <v>178</v>
      </c>
      <c r="AG9" s="145" t="s">
        <v>179</v>
      </c>
      <c r="AH9" s="145" t="s">
        <v>180</v>
      </c>
      <c r="AI9" s="145" t="s">
        <v>181</v>
      </c>
      <c r="AJ9" s="122" t="s">
        <v>182</v>
      </c>
      <c r="AK9" s="122" t="s">
        <v>183</v>
      </c>
      <c r="AL9" s="122" t="s">
        <v>184</v>
      </c>
      <c r="AM9" s="122" t="s">
        <v>185</v>
      </c>
      <c r="AN9" s="122" t="s">
        <v>186</v>
      </c>
      <c r="AO9" s="122" t="s">
        <v>187</v>
      </c>
      <c r="AP9" s="122" t="s">
        <v>188</v>
      </c>
      <c r="AQ9" s="122" t="s">
        <v>189</v>
      </c>
      <c r="AR9" s="122" t="s">
        <v>190</v>
      </c>
      <c r="AS9" s="122" t="s">
        <v>191</v>
      </c>
      <c r="AT9" s="122" t="s">
        <v>192</v>
      </c>
      <c r="AU9" s="122" t="s">
        <v>193</v>
      </c>
      <c r="AV9" s="122" t="s">
        <v>194</v>
      </c>
      <c r="AW9" s="122" t="s">
        <v>195</v>
      </c>
      <c r="AX9" s="122" t="s">
        <v>196</v>
      </c>
      <c r="AY9" s="122" t="s">
        <v>197</v>
      </c>
      <c r="AZ9" s="122" t="s">
        <v>259</v>
      </c>
      <c r="BA9" s="122" t="s">
        <v>260</v>
      </c>
      <c r="BB9" s="122" t="s">
        <v>261</v>
      </c>
      <c r="BC9" s="122" t="s">
        <v>262</v>
      </c>
      <c r="BD9" s="14" t="s">
        <v>202</v>
      </c>
      <c r="BE9" s="14" t="s">
        <v>203</v>
      </c>
      <c r="BF9" s="14" t="s">
        <v>263</v>
      </c>
      <c r="BG9" s="14" t="s">
        <v>264</v>
      </c>
      <c r="BH9" s="110" t="s">
        <v>265</v>
      </c>
      <c r="BI9" s="110" t="s">
        <v>204</v>
      </c>
      <c r="BJ9" s="110" t="s">
        <v>268</v>
      </c>
      <c r="BK9" s="110" t="s">
        <v>205</v>
      </c>
      <c r="BL9" s="14" t="s">
        <v>206</v>
      </c>
      <c r="BM9" s="110" t="s">
        <v>207</v>
      </c>
    </row>
    <row r="10" spans="1:65" x14ac:dyDescent="0.25">
      <c r="L10" s="144"/>
      <c r="M10" s="144"/>
      <c r="N10" s="14"/>
      <c r="O10" s="14"/>
      <c r="P10" s="14"/>
      <c r="Q10" s="14"/>
      <c r="R10" s="14"/>
      <c r="S10" s="14"/>
      <c r="T10" s="14"/>
      <c r="U10" s="14"/>
      <c r="V10" s="14"/>
      <c r="W10" s="14"/>
      <c r="X10" s="14"/>
      <c r="Y10" s="14"/>
      <c r="Z10" s="14"/>
      <c r="AA10" s="14"/>
      <c r="AB10" s="14"/>
      <c r="AC10" s="14"/>
    </row>
    <row r="11" spans="1:65" x14ac:dyDescent="0.25">
      <c r="A11" s="116" t="s">
        <v>113</v>
      </c>
      <c r="C11" s="7">
        <v>3972</v>
      </c>
      <c r="D11" s="7">
        <v>4774</v>
      </c>
      <c r="E11" s="7">
        <v>5000</v>
      </c>
      <c r="F11" s="7">
        <v>5696</v>
      </c>
      <c r="G11" s="7">
        <v>5698</v>
      </c>
      <c r="H11" s="7">
        <v>6208</v>
      </c>
      <c r="I11" s="7">
        <v>6672</v>
      </c>
      <c r="J11" s="7">
        <v>7462</v>
      </c>
      <c r="K11" s="7">
        <v>8070</v>
      </c>
      <c r="L11" s="144">
        <v>7598</v>
      </c>
      <c r="M11" s="144">
        <v>8391</v>
      </c>
      <c r="N11" s="144">
        <v>10162</v>
      </c>
      <c r="O11" s="144">
        <v>10147</v>
      </c>
      <c r="P11" s="144">
        <v>12584</v>
      </c>
      <c r="Q11" s="144">
        <v>11862</v>
      </c>
      <c r="R11" s="146">
        <v>14784</v>
      </c>
      <c r="S11" s="147">
        <v>15663</v>
      </c>
      <c r="T11" s="100">
        <v>16667</v>
      </c>
      <c r="U11" s="100">
        <v>17169</v>
      </c>
      <c r="V11" s="100">
        <v>18176</v>
      </c>
      <c r="W11" s="100">
        <v>18292</v>
      </c>
      <c r="X11" s="100">
        <v>20619</v>
      </c>
      <c r="Y11" s="100">
        <v>20000</v>
      </c>
      <c r="Z11" s="100">
        <v>21228</v>
      </c>
      <c r="AA11" s="100">
        <v>21168</v>
      </c>
      <c r="AB11" s="100">
        <v>22698</v>
      </c>
      <c r="AC11" s="100">
        <v>24610</v>
      </c>
      <c r="AD11" s="100">
        <v>25000</v>
      </c>
      <c r="AE11" s="100">
        <v>25000</v>
      </c>
      <c r="AF11" s="100">
        <v>28086</v>
      </c>
      <c r="AG11" s="100">
        <v>28787</v>
      </c>
      <c r="AH11" s="100">
        <v>28162</v>
      </c>
      <c r="AI11" s="100">
        <v>28208</v>
      </c>
      <c r="AJ11" s="100">
        <v>27777</v>
      </c>
      <c r="AK11" s="100">
        <v>27973</v>
      </c>
      <c r="AL11" s="100">
        <v>28742</v>
      </c>
      <c r="AM11" s="100">
        <v>30000</v>
      </c>
      <c r="AN11" s="100">
        <v>30000</v>
      </c>
      <c r="AO11" s="100">
        <v>30000</v>
      </c>
      <c r="AP11" s="100">
        <v>31495</v>
      </c>
      <c r="AQ11" s="100">
        <v>31190</v>
      </c>
      <c r="AR11" s="100">
        <v>34929</v>
      </c>
      <c r="AS11" s="100">
        <v>34836</v>
      </c>
      <c r="AT11" s="100">
        <v>34972</v>
      </c>
      <c r="AU11" s="100">
        <v>34797</v>
      </c>
      <c r="AV11" s="100">
        <v>34816</v>
      </c>
      <c r="AW11" s="100">
        <v>34012</v>
      </c>
      <c r="AX11" s="100">
        <v>34730.5</v>
      </c>
      <c r="AY11" s="100">
        <v>35000</v>
      </c>
      <c r="AZ11" s="147">
        <v>36007</v>
      </c>
      <c r="BA11" s="147">
        <v>37548</v>
      </c>
      <c r="BB11" s="147">
        <v>39805.800000000003</v>
      </c>
      <c r="BC11" s="147">
        <v>40000</v>
      </c>
      <c r="BD11" s="7">
        <v>42505</v>
      </c>
      <c r="BE11" s="7">
        <v>40882.199999999997</v>
      </c>
      <c r="BF11" s="7">
        <v>42472</v>
      </c>
      <c r="BG11" s="7">
        <v>42729</v>
      </c>
      <c r="BH11" s="148">
        <v>42352</v>
      </c>
      <c r="BI11" s="7">
        <v>43416</v>
      </c>
      <c r="BJ11" s="7">
        <v>42156</v>
      </c>
      <c r="BK11" s="7">
        <v>43609</v>
      </c>
      <c r="BL11" s="7">
        <v>45157</v>
      </c>
      <c r="BM11" s="7">
        <v>45818</v>
      </c>
    </row>
    <row r="12" spans="1:65" x14ac:dyDescent="0.25">
      <c r="A12" s="116" t="s">
        <v>114</v>
      </c>
      <c r="C12" s="7">
        <v>35916</v>
      </c>
      <c r="D12" s="7">
        <v>41550</v>
      </c>
      <c r="E12" s="7">
        <v>42279</v>
      </c>
      <c r="F12" s="7">
        <v>45000</v>
      </c>
      <c r="G12" s="7">
        <v>46814</v>
      </c>
      <c r="H12" s="7">
        <v>52656</v>
      </c>
      <c r="I12" s="7">
        <v>56724</v>
      </c>
      <c r="J12" s="7">
        <v>53491</v>
      </c>
      <c r="K12" s="7">
        <v>58014</v>
      </c>
      <c r="L12" s="144">
        <v>65960</v>
      </c>
      <c r="M12" s="144">
        <v>67342</v>
      </c>
      <c r="N12" s="144">
        <v>80498</v>
      </c>
      <c r="O12" s="144">
        <v>79588</v>
      </c>
      <c r="P12" s="144">
        <v>94881</v>
      </c>
      <c r="Q12" s="144">
        <v>94527</v>
      </c>
      <c r="R12" s="146">
        <v>113277</v>
      </c>
      <c r="S12" s="147">
        <v>122985</v>
      </c>
      <c r="T12" s="100">
        <v>137700</v>
      </c>
      <c r="U12" s="100">
        <v>143926</v>
      </c>
      <c r="V12" s="100">
        <v>161995</v>
      </c>
      <c r="W12" s="100">
        <v>153275</v>
      </c>
      <c r="X12" s="100">
        <v>156867</v>
      </c>
      <c r="Y12" s="100">
        <v>194136</v>
      </c>
      <c r="Z12" s="100">
        <v>193151</v>
      </c>
      <c r="AA12" s="100">
        <v>193010</v>
      </c>
      <c r="AB12" s="100">
        <v>207208</v>
      </c>
      <c r="AC12" s="100">
        <v>220659</v>
      </c>
      <c r="AD12" s="100">
        <v>250771</v>
      </c>
      <c r="AE12" s="100">
        <v>289606</v>
      </c>
      <c r="AF12" s="100">
        <v>285642</v>
      </c>
      <c r="AG12" s="100">
        <v>258737</v>
      </c>
      <c r="AH12" s="100">
        <v>273896</v>
      </c>
      <c r="AI12" s="100">
        <v>276260</v>
      </c>
      <c r="AJ12" s="100">
        <v>305069</v>
      </c>
      <c r="AK12" s="100">
        <v>333927</v>
      </c>
      <c r="AL12" s="100">
        <v>323936</v>
      </c>
      <c r="AM12" s="100">
        <v>323658</v>
      </c>
      <c r="AN12" s="100">
        <v>362615</v>
      </c>
      <c r="AO12" s="100">
        <v>412240</v>
      </c>
      <c r="AP12" s="100">
        <v>510759</v>
      </c>
      <c r="AQ12" s="100">
        <v>441671</v>
      </c>
      <c r="AR12" s="100">
        <v>490127</v>
      </c>
      <c r="AS12" s="100">
        <v>481689</v>
      </c>
      <c r="AT12" s="100">
        <v>529494</v>
      </c>
      <c r="AU12" s="100">
        <v>520946</v>
      </c>
      <c r="AV12" s="100">
        <v>475209</v>
      </c>
      <c r="AW12" s="100">
        <v>465072</v>
      </c>
      <c r="AX12" s="100">
        <v>492530.5</v>
      </c>
      <c r="AY12" s="100">
        <v>450000</v>
      </c>
      <c r="AZ12" s="147">
        <v>449261</v>
      </c>
      <c r="BA12" s="147">
        <v>444195.8</v>
      </c>
      <c r="BB12" s="147">
        <v>446242.2</v>
      </c>
      <c r="BC12" s="147">
        <v>488356.3</v>
      </c>
      <c r="BD12" s="7">
        <v>463442</v>
      </c>
      <c r="BE12" s="7">
        <v>509741.6</v>
      </c>
      <c r="BF12" s="7">
        <v>477470</v>
      </c>
      <c r="BG12" s="7">
        <v>463336</v>
      </c>
      <c r="BH12" s="148">
        <v>440977</v>
      </c>
      <c r="BI12" s="7">
        <v>480998</v>
      </c>
      <c r="BJ12" s="7">
        <v>473551</v>
      </c>
      <c r="BK12" s="7">
        <v>527430</v>
      </c>
      <c r="BL12" s="7">
        <v>529498</v>
      </c>
      <c r="BM12" s="7">
        <v>550954</v>
      </c>
    </row>
    <row r="13" spans="1:65" x14ac:dyDescent="0.25">
      <c r="A13" s="116" t="s">
        <v>115</v>
      </c>
      <c r="C13" s="7">
        <v>32072</v>
      </c>
      <c r="D13" s="7">
        <v>36064</v>
      </c>
      <c r="E13" s="7">
        <v>37763</v>
      </c>
      <c r="F13" s="7">
        <v>41741</v>
      </c>
      <c r="G13" s="7">
        <v>42580</v>
      </c>
      <c r="H13" s="7">
        <v>41913</v>
      </c>
      <c r="I13" s="7">
        <v>45504</v>
      </c>
      <c r="J13" s="7">
        <v>48349</v>
      </c>
      <c r="K13" s="7">
        <v>49967</v>
      </c>
      <c r="L13" s="144">
        <v>57668</v>
      </c>
      <c r="M13" s="144">
        <v>62310</v>
      </c>
      <c r="N13" s="144">
        <v>68476</v>
      </c>
      <c r="O13" s="144">
        <v>67682</v>
      </c>
      <c r="P13" s="144">
        <v>86620</v>
      </c>
      <c r="Q13" s="144">
        <v>98659</v>
      </c>
      <c r="R13" s="146">
        <v>103892</v>
      </c>
      <c r="S13" s="147">
        <v>102764</v>
      </c>
      <c r="T13" s="100">
        <v>123385</v>
      </c>
      <c r="U13" s="100">
        <v>128958</v>
      </c>
      <c r="V13" s="100">
        <v>154789</v>
      </c>
      <c r="W13" s="100">
        <v>151586</v>
      </c>
      <c r="X13" s="100">
        <v>149786</v>
      </c>
      <c r="Y13" s="100">
        <v>148981</v>
      </c>
      <c r="Z13" s="100">
        <v>159440</v>
      </c>
      <c r="AA13" s="100">
        <v>160013</v>
      </c>
      <c r="AB13" s="100">
        <v>177856</v>
      </c>
      <c r="AC13" s="100">
        <v>177886</v>
      </c>
      <c r="AD13" s="100">
        <v>192577</v>
      </c>
      <c r="AE13" s="100">
        <v>205568</v>
      </c>
      <c r="AF13" s="100">
        <v>222865</v>
      </c>
      <c r="AG13" s="100">
        <v>229695</v>
      </c>
      <c r="AH13" s="100">
        <v>227758</v>
      </c>
      <c r="AI13" s="100">
        <v>206411</v>
      </c>
      <c r="AJ13" s="100">
        <v>210602</v>
      </c>
      <c r="AK13" s="100">
        <v>200126</v>
      </c>
      <c r="AL13" s="100">
        <v>258109</v>
      </c>
      <c r="AM13" s="100">
        <v>233531</v>
      </c>
      <c r="AN13" s="100">
        <v>249851</v>
      </c>
      <c r="AO13" s="100">
        <v>248315</v>
      </c>
      <c r="AP13" s="100">
        <v>279628</v>
      </c>
      <c r="AQ13" s="100">
        <v>270691</v>
      </c>
      <c r="AR13" s="100">
        <v>311581</v>
      </c>
      <c r="AS13" s="100">
        <v>318180</v>
      </c>
      <c r="AT13" s="100">
        <v>340300</v>
      </c>
      <c r="AU13" s="100">
        <v>332524</v>
      </c>
      <c r="AV13" s="100">
        <v>345607</v>
      </c>
      <c r="AW13" s="100">
        <v>341346</v>
      </c>
      <c r="AX13" s="100">
        <v>360885.9</v>
      </c>
      <c r="AY13" s="100">
        <v>361102.4</v>
      </c>
      <c r="AZ13" s="147">
        <v>335392</v>
      </c>
      <c r="BA13" s="147">
        <v>323309.2</v>
      </c>
      <c r="BB13" s="147">
        <v>316005.8</v>
      </c>
      <c r="BC13" s="147">
        <v>309485</v>
      </c>
      <c r="BD13" s="7">
        <v>313470</v>
      </c>
      <c r="BE13" s="7">
        <v>305014.59999999998</v>
      </c>
      <c r="BF13" s="7">
        <v>334741</v>
      </c>
      <c r="BG13" s="7">
        <v>348514</v>
      </c>
      <c r="BH13" s="148">
        <v>332142</v>
      </c>
      <c r="BI13" s="7">
        <v>364065</v>
      </c>
      <c r="BJ13" s="7">
        <v>328219</v>
      </c>
      <c r="BK13" s="7">
        <v>335474</v>
      </c>
      <c r="BL13" s="7">
        <v>331536</v>
      </c>
      <c r="BM13" s="7">
        <v>338576</v>
      </c>
    </row>
    <row r="14" spans="1:65" x14ac:dyDescent="0.25">
      <c r="A14" s="116" t="s">
        <v>116</v>
      </c>
      <c r="C14" s="7">
        <v>52739</v>
      </c>
      <c r="D14" s="7">
        <v>52962</v>
      </c>
      <c r="E14" s="7">
        <v>56408</v>
      </c>
      <c r="F14" s="7">
        <v>61819</v>
      </c>
      <c r="G14" s="7">
        <v>64788</v>
      </c>
      <c r="H14" s="7">
        <v>76339</v>
      </c>
      <c r="I14" s="7">
        <v>79444</v>
      </c>
      <c r="J14" s="7">
        <v>75152</v>
      </c>
      <c r="K14" s="7">
        <v>78907</v>
      </c>
      <c r="L14" s="144">
        <v>117063</v>
      </c>
      <c r="M14" s="144">
        <v>122643</v>
      </c>
      <c r="N14" s="144">
        <v>127719</v>
      </c>
      <c r="O14" s="144">
        <v>134878</v>
      </c>
      <c r="P14" s="144">
        <v>180045</v>
      </c>
      <c r="Q14" s="144">
        <v>177606</v>
      </c>
      <c r="R14" s="146">
        <v>217144</v>
      </c>
      <c r="S14" s="147">
        <v>224873</v>
      </c>
      <c r="T14" s="100">
        <v>289517</v>
      </c>
      <c r="U14" s="100">
        <v>291387</v>
      </c>
      <c r="V14" s="100">
        <v>296409</v>
      </c>
      <c r="W14" s="100">
        <v>294899</v>
      </c>
      <c r="X14" s="100">
        <v>310668</v>
      </c>
      <c r="Y14" s="100">
        <v>305092</v>
      </c>
      <c r="Z14" s="100">
        <v>314704</v>
      </c>
      <c r="AA14" s="100">
        <v>344223</v>
      </c>
      <c r="AB14" s="100">
        <v>364241</v>
      </c>
      <c r="AC14" s="100">
        <v>383391</v>
      </c>
      <c r="AD14" s="100">
        <v>389577</v>
      </c>
      <c r="AE14" s="100">
        <v>411540</v>
      </c>
      <c r="AF14" s="100">
        <v>444481</v>
      </c>
      <c r="AG14" s="100">
        <v>477757</v>
      </c>
      <c r="AH14" s="100">
        <v>453686</v>
      </c>
      <c r="AI14" s="100">
        <v>477681</v>
      </c>
      <c r="AJ14" s="100">
        <v>474671</v>
      </c>
      <c r="AK14" s="100">
        <v>442663.5</v>
      </c>
      <c r="AL14" s="100">
        <f>AL15+AL16</f>
        <v>508662</v>
      </c>
      <c r="AM14" s="100">
        <v>487757</v>
      </c>
      <c r="AN14" s="100">
        <v>509277</v>
      </c>
      <c r="AO14" s="100">
        <v>622361</v>
      </c>
      <c r="AP14" s="100">
        <v>709383</v>
      </c>
      <c r="AQ14" s="100">
        <v>687484</v>
      </c>
      <c r="AR14" s="100">
        <v>738055</v>
      </c>
      <c r="AS14" s="100">
        <v>753927</v>
      </c>
      <c r="AT14" s="100">
        <v>756875</v>
      </c>
      <c r="AU14" s="100">
        <v>696539</v>
      </c>
      <c r="AV14" s="100">
        <v>734505</v>
      </c>
      <c r="AW14" s="100">
        <v>750510.60000000009</v>
      </c>
      <c r="AX14" s="100">
        <v>687538.1</v>
      </c>
      <c r="AY14" s="100">
        <v>674596.9</v>
      </c>
      <c r="AZ14" s="147">
        <v>636214</v>
      </c>
      <c r="BA14" s="147">
        <v>633736.1</v>
      </c>
      <c r="BB14" s="147">
        <v>661388.6</v>
      </c>
      <c r="BC14" s="147">
        <v>684739.6</v>
      </c>
      <c r="BD14" s="7">
        <v>764869</v>
      </c>
      <c r="BE14" s="7">
        <v>723682.4</v>
      </c>
      <c r="BF14" s="7">
        <v>732499</v>
      </c>
      <c r="BG14" s="7">
        <v>746112</v>
      </c>
      <c r="BH14" s="148">
        <v>695770</v>
      </c>
      <c r="BI14" s="7">
        <v>639742</v>
      </c>
      <c r="BJ14" s="7">
        <v>699894</v>
      </c>
      <c r="BK14" s="7">
        <v>659887</v>
      </c>
      <c r="BL14" s="7">
        <v>851232</v>
      </c>
      <c r="BM14" s="7">
        <v>825596</v>
      </c>
    </row>
    <row r="15" spans="1:65" x14ac:dyDescent="0.25">
      <c r="A15" s="116" t="s">
        <v>117</v>
      </c>
      <c r="C15" s="7">
        <v>41896</v>
      </c>
      <c r="D15" s="7">
        <v>44223</v>
      </c>
      <c r="E15" s="7">
        <v>44551</v>
      </c>
      <c r="F15" s="7">
        <v>49564</v>
      </c>
      <c r="G15" s="7">
        <v>52875</v>
      </c>
      <c r="H15" s="7">
        <v>64153</v>
      </c>
      <c r="I15" s="7">
        <v>65482</v>
      </c>
      <c r="J15" s="7">
        <v>60508</v>
      </c>
      <c r="K15" s="7">
        <v>63431</v>
      </c>
      <c r="L15" s="144">
        <v>100337</v>
      </c>
      <c r="M15" s="144">
        <v>100207</v>
      </c>
      <c r="N15" s="144">
        <v>106682</v>
      </c>
      <c r="O15" s="144">
        <v>117131</v>
      </c>
      <c r="P15" s="144">
        <v>138162</v>
      </c>
      <c r="Q15" s="144">
        <v>147928</v>
      </c>
      <c r="R15" s="146">
        <v>186525</v>
      </c>
      <c r="S15" s="147">
        <v>188792</v>
      </c>
      <c r="T15" s="100">
        <v>253623</v>
      </c>
      <c r="U15" s="100">
        <v>248933</v>
      </c>
      <c r="V15" s="100">
        <v>254546</v>
      </c>
      <c r="W15" s="100">
        <v>247845</v>
      </c>
      <c r="X15" s="100">
        <v>278016</v>
      </c>
      <c r="Y15" s="100">
        <v>271135</v>
      </c>
      <c r="Z15" s="100">
        <v>280694</v>
      </c>
      <c r="AA15" s="100">
        <v>303937</v>
      </c>
      <c r="AB15" s="100">
        <v>322665</v>
      </c>
      <c r="AC15" s="100">
        <v>357517</v>
      </c>
      <c r="AD15" s="100">
        <v>346025</v>
      </c>
      <c r="AE15" s="100">
        <v>358085</v>
      </c>
      <c r="AF15" s="100">
        <v>357254</v>
      </c>
      <c r="AG15" s="100">
        <v>386890</v>
      </c>
      <c r="AH15" s="100">
        <v>379406</v>
      </c>
      <c r="AI15" s="100">
        <v>402380</v>
      </c>
      <c r="AJ15" s="100">
        <v>395395</v>
      </c>
      <c r="AK15" s="100">
        <v>397540</v>
      </c>
      <c r="AL15" s="100">
        <v>423326</v>
      </c>
      <c r="AM15" s="100">
        <v>416586</v>
      </c>
      <c r="AN15" s="100">
        <v>435329</v>
      </c>
      <c r="AO15" s="100">
        <v>545598</v>
      </c>
      <c r="AP15" s="100">
        <v>601378</v>
      </c>
      <c r="AQ15" s="100">
        <v>587253</v>
      </c>
      <c r="AR15" s="100">
        <v>626583</v>
      </c>
      <c r="AS15" s="100">
        <v>641595</v>
      </c>
      <c r="AT15" s="100">
        <v>635075</v>
      </c>
      <c r="AU15" s="100">
        <v>583032</v>
      </c>
      <c r="AV15" s="100">
        <v>617788</v>
      </c>
      <c r="AW15" s="100">
        <v>634090.30000000005</v>
      </c>
      <c r="AX15" s="100">
        <v>581051.9</v>
      </c>
      <c r="AY15" s="100">
        <v>561832.9</v>
      </c>
      <c r="AZ15" s="147">
        <v>548581</v>
      </c>
      <c r="BA15" s="147">
        <v>541602.19999999995</v>
      </c>
      <c r="BB15" s="147">
        <v>539687.30000000005</v>
      </c>
      <c r="BC15" s="147">
        <v>586628.19999999995</v>
      </c>
      <c r="BD15" s="7">
        <v>624575</v>
      </c>
      <c r="BE15" s="7">
        <v>627452.80000000005</v>
      </c>
      <c r="BF15" s="7">
        <v>612469</v>
      </c>
      <c r="BG15" s="7">
        <v>640931</v>
      </c>
      <c r="BH15" s="148">
        <v>575763</v>
      </c>
      <c r="BI15" s="7">
        <v>544679</v>
      </c>
      <c r="BJ15" s="7">
        <v>579684</v>
      </c>
      <c r="BK15" s="7">
        <v>563075</v>
      </c>
      <c r="BL15" s="7">
        <v>719408</v>
      </c>
      <c r="BM15" s="7">
        <v>736064</v>
      </c>
    </row>
    <row r="16" spans="1:65" x14ac:dyDescent="0.25">
      <c r="A16" s="116" t="s">
        <v>118</v>
      </c>
      <c r="C16" s="7">
        <v>10843</v>
      </c>
      <c r="D16" s="7">
        <v>8739</v>
      </c>
      <c r="E16" s="7">
        <v>11857</v>
      </c>
      <c r="F16" s="7">
        <v>12255</v>
      </c>
      <c r="G16" s="7">
        <v>11913</v>
      </c>
      <c r="H16" s="7">
        <v>12186</v>
      </c>
      <c r="I16" s="7">
        <v>13962</v>
      </c>
      <c r="J16" s="7">
        <v>14643</v>
      </c>
      <c r="K16" s="7">
        <v>15476</v>
      </c>
      <c r="L16" s="144">
        <v>16726</v>
      </c>
      <c r="M16" s="144">
        <v>22436</v>
      </c>
      <c r="N16" s="144">
        <v>21037</v>
      </c>
      <c r="O16" s="144">
        <v>17748</v>
      </c>
      <c r="P16" s="144">
        <v>41883</v>
      </c>
      <c r="Q16" s="144">
        <v>29677</v>
      </c>
      <c r="R16" s="146">
        <v>30620</v>
      </c>
      <c r="S16" s="147">
        <v>36081</v>
      </c>
      <c r="T16" s="100">
        <v>35894</v>
      </c>
      <c r="U16" s="100">
        <v>42454</v>
      </c>
      <c r="V16" s="100">
        <v>41863</v>
      </c>
      <c r="W16" s="100">
        <v>47054</v>
      </c>
      <c r="X16" s="100">
        <v>32652</v>
      </c>
      <c r="Y16" s="100">
        <v>33957</v>
      </c>
      <c r="Z16" s="100">
        <v>34010</v>
      </c>
      <c r="AA16" s="100">
        <v>40286</v>
      </c>
      <c r="AB16" s="100">
        <v>41577</v>
      </c>
      <c r="AC16" s="100">
        <v>25874</v>
      </c>
      <c r="AD16" s="100">
        <v>43552</v>
      </c>
      <c r="AE16" s="100">
        <v>53455</v>
      </c>
      <c r="AF16" s="100">
        <v>87227</v>
      </c>
      <c r="AG16" s="100">
        <v>90867</v>
      </c>
      <c r="AH16" s="100">
        <v>74280</v>
      </c>
      <c r="AI16" s="100">
        <v>75301</v>
      </c>
      <c r="AJ16" s="100">
        <v>79276</v>
      </c>
      <c r="AK16" s="100">
        <v>45123.5</v>
      </c>
      <c r="AL16" s="100">
        <v>85336</v>
      </c>
      <c r="AM16" s="100">
        <v>71171</v>
      </c>
      <c r="AN16" s="100">
        <v>73948</v>
      </c>
      <c r="AO16" s="100">
        <v>76761</v>
      </c>
      <c r="AP16" s="100">
        <v>108005</v>
      </c>
      <c r="AQ16" s="100">
        <v>100232</v>
      </c>
      <c r="AR16" s="100">
        <v>111473</v>
      </c>
      <c r="AS16" s="100">
        <v>112332</v>
      </c>
      <c r="AT16" s="100">
        <v>121800</v>
      </c>
      <c r="AU16" s="100">
        <v>113507</v>
      </c>
      <c r="AV16" s="100">
        <v>116717</v>
      </c>
      <c r="AW16" s="100">
        <v>116420.3</v>
      </c>
      <c r="AX16" s="100">
        <v>106486.2</v>
      </c>
      <c r="AY16" s="100">
        <v>112764</v>
      </c>
      <c r="AZ16" s="147">
        <v>87633</v>
      </c>
      <c r="BA16" s="147">
        <v>92133.9</v>
      </c>
      <c r="BB16" s="147">
        <v>121701.3</v>
      </c>
      <c r="BC16" s="147">
        <v>98111.4</v>
      </c>
      <c r="BD16" s="7">
        <v>140294</v>
      </c>
      <c r="BE16" s="7">
        <v>96229.6</v>
      </c>
      <c r="BF16" s="7">
        <v>120030</v>
      </c>
      <c r="BG16" s="7">
        <v>105181</v>
      </c>
      <c r="BH16" s="148">
        <v>120007</v>
      </c>
      <c r="BI16" s="7">
        <v>95063</v>
      </c>
      <c r="BJ16" s="7">
        <v>120210</v>
      </c>
      <c r="BK16" s="7">
        <v>96812</v>
      </c>
      <c r="BL16" s="7">
        <v>131824</v>
      </c>
      <c r="BM16" s="7">
        <v>89532</v>
      </c>
    </row>
    <row r="17" spans="1:65" x14ac:dyDescent="0.25">
      <c r="A17" s="116" t="s">
        <v>119</v>
      </c>
      <c r="C17" s="7">
        <v>16340</v>
      </c>
      <c r="D17" s="7">
        <v>17285</v>
      </c>
      <c r="E17" s="7">
        <v>19086</v>
      </c>
      <c r="F17" s="7">
        <v>18340</v>
      </c>
      <c r="G17" s="7">
        <v>22275</v>
      </c>
      <c r="H17" s="7">
        <v>17404</v>
      </c>
      <c r="I17" s="7">
        <v>22833</v>
      </c>
      <c r="J17" s="7">
        <v>25693</v>
      </c>
      <c r="K17" s="7">
        <v>30144</v>
      </c>
      <c r="L17" s="144">
        <v>32631</v>
      </c>
      <c r="M17" s="144">
        <v>33228</v>
      </c>
      <c r="N17" s="144">
        <v>36721</v>
      </c>
      <c r="O17" s="144">
        <v>43363</v>
      </c>
      <c r="P17" s="144">
        <v>64359</v>
      </c>
      <c r="Q17" s="144">
        <v>68026</v>
      </c>
      <c r="R17" s="146">
        <v>69938</v>
      </c>
      <c r="S17" s="147">
        <v>73930</v>
      </c>
      <c r="T17" s="100">
        <v>74691</v>
      </c>
      <c r="U17" s="100">
        <v>83458</v>
      </c>
      <c r="V17" s="100">
        <v>85762</v>
      </c>
      <c r="W17" s="100">
        <v>90180</v>
      </c>
      <c r="X17" s="100">
        <v>100088</v>
      </c>
      <c r="Y17" s="100">
        <v>111698</v>
      </c>
      <c r="Z17" s="100">
        <v>112116</v>
      </c>
      <c r="AA17" s="100">
        <v>115321</v>
      </c>
      <c r="AB17" s="100">
        <v>144524</v>
      </c>
      <c r="AC17" s="100">
        <v>127341.5</v>
      </c>
      <c r="AD17" s="100">
        <v>157910.6</v>
      </c>
      <c r="AE17" s="100">
        <v>134994</v>
      </c>
      <c r="AF17" s="100">
        <v>165114</v>
      </c>
      <c r="AG17" s="100">
        <v>163054</v>
      </c>
      <c r="AH17" s="100">
        <v>165910</v>
      </c>
      <c r="AI17" s="100">
        <v>159410</v>
      </c>
      <c r="AJ17" s="100">
        <v>165959</v>
      </c>
      <c r="AK17" s="100">
        <v>145171.70000000001</v>
      </c>
      <c r="AL17" s="100">
        <f>AL18+AL19</f>
        <v>213375</v>
      </c>
      <c r="AM17" s="100">
        <v>161982</v>
      </c>
      <c r="AN17" s="100">
        <v>170487</v>
      </c>
      <c r="AO17" s="100">
        <v>177597</v>
      </c>
      <c r="AP17" s="100">
        <v>226344</v>
      </c>
      <c r="AQ17" s="100">
        <v>206842</v>
      </c>
      <c r="AR17" s="100">
        <v>215264</v>
      </c>
      <c r="AS17" s="100">
        <v>235127</v>
      </c>
      <c r="AT17" s="100">
        <v>229151</v>
      </c>
      <c r="AU17" s="100">
        <v>234050</v>
      </c>
      <c r="AV17" s="100">
        <v>239329</v>
      </c>
      <c r="AW17" s="100">
        <v>235400.69999999998</v>
      </c>
      <c r="AX17" s="100">
        <v>196960.8</v>
      </c>
      <c r="AY17" s="100">
        <v>193959</v>
      </c>
      <c r="AZ17" s="147">
        <v>202183</v>
      </c>
      <c r="BA17" s="147">
        <v>153759.29999999999</v>
      </c>
      <c r="BB17" s="147">
        <v>203363.7</v>
      </c>
      <c r="BC17" s="147">
        <v>160722</v>
      </c>
      <c r="BD17" s="7">
        <v>174450</v>
      </c>
      <c r="BE17" s="7">
        <v>132531.20000000001</v>
      </c>
      <c r="BF17" s="7">
        <v>185342</v>
      </c>
      <c r="BG17" s="7">
        <v>197312</v>
      </c>
      <c r="BH17" s="148">
        <v>207817</v>
      </c>
      <c r="BI17" s="7">
        <v>215660</v>
      </c>
      <c r="BJ17" s="7">
        <v>232507</v>
      </c>
      <c r="BK17" s="7">
        <v>231369</v>
      </c>
      <c r="BL17" s="7">
        <v>243504</v>
      </c>
      <c r="BM17" s="7">
        <v>259122</v>
      </c>
    </row>
    <row r="18" spans="1:65" x14ac:dyDescent="0.25">
      <c r="A18" s="116" t="s">
        <v>120</v>
      </c>
      <c r="C18" s="7">
        <v>0</v>
      </c>
      <c r="D18" s="7"/>
      <c r="E18" s="7">
        <v>0</v>
      </c>
      <c r="F18" s="7">
        <v>0</v>
      </c>
      <c r="G18" s="7">
        <v>0</v>
      </c>
      <c r="H18" s="7">
        <v>16796</v>
      </c>
      <c r="I18" s="7">
        <v>0</v>
      </c>
      <c r="J18" s="7">
        <v>0</v>
      </c>
      <c r="K18" s="7">
        <v>0</v>
      </c>
      <c r="L18" s="144"/>
      <c r="M18" s="144">
        <v>0</v>
      </c>
      <c r="N18" s="144"/>
      <c r="O18" s="144">
        <v>0</v>
      </c>
      <c r="P18" s="144" t="s">
        <v>28</v>
      </c>
      <c r="Q18" s="144"/>
      <c r="R18" s="146" t="s">
        <v>28</v>
      </c>
      <c r="S18" s="147"/>
      <c r="T18" s="100" t="s">
        <v>28</v>
      </c>
      <c r="U18" s="100">
        <v>0</v>
      </c>
      <c r="V18" s="100"/>
      <c r="W18" s="100"/>
      <c r="X18" s="100"/>
      <c r="Y18" s="100"/>
      <c r="Z18" s="100"/>
      <c r="AA18" s="100">
        <v>668</v>
      </c>
      <c r="AB18" s="100">
        <v>15000</v>
      </c>
      <c r="AC18" s="100">
        <v>1356.2</v>
      </c>
      <c r="AD18" s="100">
        <v>23745.3</v>
      </c>
      <c r="AE18" s="100">
        <v>30000</v>
      </c>
      <c r="AF18" s="100">
        <v>25076</v>
      </c>
      <c r="AG18" s="100">
        <v>17183</v>
      </c>
      <c r="AH18" s="100">
        <v>25000</v>
      </c>
      <c r="AI18" s="100">
        <v>18127</v>
      </c>
      <c r="AJ18" s="100">
        <v>2556</v>
      </c>
      <c r="AK18" s="100">
        <v>14323.4</v>
      </c>
      <c r="AL18" s="100">
        <v>37967</v>
      </c>
      <c r="AM18" s="100">
        <v>9066</v>
      </c>
      <c r="AN18" s="100">
        <v>8170</v>
      </c>
      <c r="AO18" s="100">
        <v>12176</v>
      </c>
      <c r="AP18" s="100">
        <v>39696</v>
      </c>
      <c r="AQ18" s="100">
        <v>20000</v>
      </c>
      <c r="AR18" s="100">
        <v>31471</v>
      </c>
      <c r="AS18" s="100">
        <v>43196</v>
      </c>
      <c r="AT18" s="100">
        <v>25343</v>
      </c>
      <c r="AU18" s="100">
        <v>30886</v>
      </c>
      <c r="AV18" s="100">
        <v>40000</v>
      </c>
      <c r="AW18" s="100">
        <v>29097.4</v>
      </c>
      <c r="AX18" s="100">
        <v>25200.2</v>
      </c>
      <c r="AY18" s="100">
        <v>81889.8</v>
      </c>
      <c r="AZ18" s="147">
        <v>26743</v>
      </c>
      <c r="BA18" s="147">
        <v>22414.5</v>
      </c>
      <c r="BB18" s="147">
        <v>24528.7</v>
      </c>
      <c r="BC18" s="147">
        <v>23235</v>
      </c>
      <c r="BD18" s="7">
        <v>26891</v>
      </c>
      <c r="BE18" s="7">
        <v>0.4</v>
      </c>
      <c r="BF18" s="7">
        <v>32868</v>
      </c>
      <c r="BG18" s="7">
        <v>47290</v>
      </c>
      <c r="BH18" s="148">
        <v>50180</v>
      </c>
      <c r="BI18" s="7">
        <v>49641</v>
      </c>
      <c r="BJ18" s="7">
        <v>56055</v>
      </c>
      <c r="BK18" s="7">
        <v>50397</v>
      </c>
      <c r="BL18" s="7">
        <v>51710</v>
      </c>
      <c r="BM18" s="7">
        <v>45436</v>
      </c>
    </row>
    <row r="19" spans="1:65" x14ac:dyDescent="0.25">
      <c r="A19" s="116" t="s">
        <v>121</v>
      </c>
      <c r="C19" s="7">
        <v>16340</v>
      </c>
      <c r="D19" s="7">
        <v>17285</v>
      </c>
      <c r="E19" s="7">
        <v>19086</v>
      </c>
      <c r="F19" s="7">
        <v>18340</v>
      </c>
      <c r="G19" s="7">
        <v>22275</v>
      </c>
      <c r="H19" s="7">
        <v>635</v>
      </c>
      <c r="I19" s="7">
        <v>22833</v>
      </c>
      <c r="J19" s="7">
        <v>25693</v>
      </c>
      <c r="K19" s="7">
        <v>30144</v>
      </c>
      <c r="L19" s="144">
        <v>32631</v>
      </c>
      <c r="M19" s="144">
        <v>33228</v>
      </c>
      <c r="N19" s="144">
        <v>36721</v>
      </c>
      <c r="O19" s="144">
        <v>43363</v>
      </c>
      <c r="P19" s="144">
        <v>64359</v>
      </c>
      <c r="Q19" s="144">
        <v>68026</v>
      </c>
      <c r="R19" s="146">
        <v>69938</v>
      </c>
      <c r="S19" s="147">
        <v>73930</v>
      </c>
      <c r="T19" s="100">
        <v>74691</v>
      </c>
      <c r="U19" s="100">
        <v>83458</v>
      </c>
      <c r="V19" s="100">
        <v>85762</v>
      </c>
      <c r="W19" s="100">
        <v>90180</v>
      </c>
      <c r="X19" s="100">
        <v>100088</v>
      </c>
      <c r="Y19" s="100">
        <v>111698</v>
      </c>
      <c r="Z19" s="100">
        <v>112116</v>
      </c>
      <c r="AA19" s="100">
        <v>114653</v>
      </c>
      <c r="AB19" s="100">
        <v>129524</v>
      </c>
      <c r="AC19" s="100">
        <v>125985.3</v>
      </c>
      <c r="AD19" s="100">
        <v>134165.29999999999</v>
      </c>
      <c r="AE19" s="100">
        <v>104994</v>
      </c>
      <c r="AF19" s="100">
        <v>140038</v>
      </c>
      <c r="AG19" s="100">
        <v>145871</v>
      </c>
      <c r="AH19" s="100">
        <v>140910</v>
      </c>
      <c r="AI19" s="100">
        <v>141283</v>
      </c>
      <c r="AJ19" s="100">
        <v>163403</v>
      </c>
      <c r="AK19" s="100">
        <v>130848.3</v>
      </c>
      <c r="AL19" s="100">
        <v>175408</v>
      </c>
      <c r="AM19" s="100">
        <v>152916</v>
      </c>
      <c r="AN19" s="100">
        <v>162316</v>
      </c>
      <c r="AO19" s="100">
        <v>165423</v>
      </c>
      <c r="AP19" s="100">
        <v>186648</v>
      </c>
      <c r="AQ19" s="100">
        <v>186843</v>
      </c>
      <c r="AR19" s="100">
        <v>183793</v>
      </c>
      <c r="AS19" s="100">
        <v>191931</v>
      </c>
      <c r="AT19" s="100">
        <v>203807</v>
      </c>
      <c r="AU19" s="100">
        <v>203164</v>
      </c>
      <c r="AV19" s="100">
        <v>199329</v>
      </c>
      <c r="AW19" s="100">
        <v>206303.3</v>
      </c>
      <c r="AX19" s="100">
        <v>171760.6</v>
      </c>
      <c r="AY19" s="100">
        <v>112069.2</v>
      </c>
      <c r="AZ19" s="147">
        <v>175440</v>
      </c>
      <c r="BA19" s="147">
        <v>131344.79999999999</v>
      </c>
      <c r="BB19" s="147">
        <v>178835</v>
      </c>
      <c r="BC19" s="147">
        <v>137487</v>
      </c>
      <c r="BD19" s="7">
        <v>147559</v>
      </c>
      <c r="BE19" s="7">
        <v>132530.79999999999</v>
      </c>
      <c r="BF19" s="7">
        <v>152474</v>
      </c>
      <c r="BG19" s="7">
        <v>150022</v>
      </c>
      <c r="BH19" s="148">
        <v>157637</v>
      </c>
      <c r="BI19" s="7">
        <v>166019</v>
      </c>
      <c r="BJ19" s="7">
        <v>176452</v>
      </c>
      <c r="BK19" s="7">
        <v>180972</v>
      </c>
      <c r="BL19" s="7">
        <v>191794</v>
      </c>
      <c r="BM19" s="7">
        <v>213686</v>
      </c>
    </row>
    <row r="20" spans="1:65" x14ac:dyDescent="0.25">
      <c r="A20" s="116" t="s">
        <v>122</v>
      </c>
      <c r="C20" s="7">
        <v>64658</v>
      </c>
      <c r="D20" s="7">
        <v>73515</v>
      </c>
      <c r="E20" s="7">
        <v>96791</v>
      </c>
      <c r="F20" s="7">
        <v>107800</v>
      </c>
      <c r="G20" s="7">
        <v>96157</v>
      </c>
      <c r="H20" s="7">
        <v>99587</v>
      </c>
      <c r="I20" s="7">
        <v>87930</v>
      </c>
      <c r="J20" s="7">
        <v>112291</v>
      </c>
      <c r="K20" s="7">
        <v>106956</v>
      </c>
      <c r="L20" s="144">
        <v>117481</v>
      </c>
      <c r="M20" s="144">
        <v>102153</v>
      </c>
      <c r="N20" s="144">
        <v>151899</v>
      </c>
      <c r="O20" s="144">
        <v>138482</v>
      </c>
      <c r="P20" s="144">
        <v>175550</v>
      </c>
      <c r="Q20" s="144">
        <v>175666</v>
      </c>
      <c r="R20" s="146">
        <v>204288</v>
      </c>
      <c r="S20" s="147">
        <v>188375</v>
      </c>
      <c r="T20" s="100">
        <v>241033</v>
      </c>
      <c r="U20" s="100">
        <v>226905</v>
      </c>
      <c r="V20" s="100">
        <v>246183</v>
      </c>
      <c r="W20" s="100">
        <v>220271</v>
      </c>
      <c r="X20" s="100">
        <v>320480</v>
      </c>
      <c r="Y20" s="100">
        <v>313132</v>
      </c>
      <c r="Z20" s="100">
        <v>336677</v>
      </c>
      <c r="AA20" s="100">
        <v>378961</v>
      </c>
      <c r="AB20" s="100">
        <v>372004</v>
      </c>
      <c r="AC20" s="100">
        <v>360637</v>
      </c>
      <c r="AD20" s="100">
        <v>427571</v>
      </c>
      <c r="AE20" s="100">
        <v>513942</v>
      </c>
      <c r="AF20" s="100">
        <v>457484</v>
      </c>
      <c r="AG20" s="100">
        <v>463121</v>
      </c>
      <c r="AH20" s="100">
        <v>465048</v>
      </c>
      <c r="AI20" s="100">
        <v>532685</v>
      </c>
      <c r="AJ20" s="100">
        <v>444542</v>
      </c>
      <c r="AK20" s="100">
        <v>522295</v>
      </c>
      <c r="AL20" s="100">
        <f>AL21+AL22</f>
        <v>577991</v>
      </c>
      <c r="AM20" s="100">
        <v>680323</v>
      </c>
      <c r="AN20" s="100">
        <v>1055051</v>
      </c>
      <c r="AO20" s="100">
        <v>1246986</v>
      </c>
      <c r="AP20" s="100">
        <v>1057464</v>
      </c>
      <c r="AQ20" s="100">
        <v>943736</v>
      </c>
      <c r="AR20" s="100">
        <v>737865</v>
      </c>
      <c r="AS20" s="100">
        <v>741144</v>
      </c>
      <c r="AT20" s="100">
        <v>761351</v>
      </c>
      <c r="AU20" s="100">
        <v>772486</v>
      </c>
      <c r="AV20" s="100">
        <v>842559</v>
      </c>
      <c r="AW20" s="100">
        <v>845918</v>
      </c>
      <c r="AX20" s="100">
        <v>746741.5</v>
      </c>
      <c r="AY20" s="100">
        <v>725015.7</v>
      </c>
      <c r="AZ20" s="147">
        <v>769438</v>
      </c>
      <c r="BA20" s="147">
        <v>774712.8</v>
      </c>
      <c r="BB20" s="147">
        <v>875962</v>
      </c>
      <c r="BC20" s="147">
        <v>915895</v>
      </c>
      <c r="BD20" s="7">
        <v>950321</v>
      </c>
      <c r="BE20" s="7">
        <v>864276.9</v>
      </c>
      <c r="BF20" s="7">
        <v>964334</v>
      </c>
      <c r="BG20" s="7">
        <v>938908</v>
      </c>
      <c r="BH20" s="148">
        <v>990154</v>
      </c>
      <c r="BI20" s="7">
        <v>1071934</v>
      </c>
      <c r="BJ20" s="7">
        <v>1203745</v>
      </c>
      <c r="BK20" s="7">
        <v>1116892</v>
      </c>
      <c r="BL20" s="7">
        <v>1214518</v>
      </c>
      <c r="BM20" s="7">
        <v>1190761</v>
      </c>
    </row>
    <row r="21" spans="1:65" x14ac:dyDescent="0.25">
      <c r="A21" s="116" t="s">
        <v>123</v>
      </c>
      <c r="C21" s="7">
        <v>55200</v>
      </c>
      <c r="D21" s="7">
        <v>59665</v>
      </c>
      <c r="E21" s="7">
        <v>79968</v>
      </c>
      <c r="F21" s="7">
        <v>91137</v>
      </c>
      <c r="G21" s="7">
        <v>81023</v>
      </c>
      <c r="H21" s="7">
        <v>80919</v>
      </c>
      <c r="I21" s="7">
        <v>74092</v>
      </c>
      <c r="J21" s="7">
        <v>92191</v>
      </c>
      <c r="K21" s="7">
        <v>91352</v>
      </c>
      <c r="L21" s="144">
        <v>94371</v>
      </c>
      <c r="M21" s="144">
        <v>85299</v>
      </c>
      <c r="N21" s="144">
        <v>126876</v>
      </c>
      <c r="O21" s="144">
        <v>118164</v>
      </c>
      <c r="P21" s="144">
        <v>157078</v>
      </c>
      <c r="Q21" s="144">
        <v>160732</v>
      </c>
      <c r="R21" s="146">
        <v>183607</v>
      </c>
      <c r="S21" s="147">
        <v>170256</v>
      </c>
      <c r="T21" s="100">
        <v>211764</v>
      </c>
      <c r="U21" s="100">
        <v>197776</v>
      </c>
      <c r="V21" s="100">
        <v>214908</v>
      </c>
      <c r="W21" s="100">
        <v>194769</v>
      </c>
      <c r="X21" s="100">
        <v>284388</v>
      </c>
      <c r="Y21" s="100">
        <v>278985</v>
      </c>
      <c r="Z21" s="100">
        <v>299736</v>
      </c>
      <c r="AA21" s="100">
        <v>340497</v>
      </c>
      <c r="AB21" s="100">
        <v>329383</v>
      </c>
      <c r="AC21" s="100">
        <v>324937</v>
      </c>
      <c r="AD21" s="100">
        <v>389153</v>
      </c>
      <c r="AE21" s="100">
        <v>478412</v>
      </c>
      <c r="AF21" s="100">
        <v>419328</v>
      </c>
      <c r="AG21" s="100">
        <v>425002</v>
      </c>
      <c r="AH21" s="100">
        <v>427845</v>
      </c>
      <c r="AI21" s="100">
        <v>491991</v>
      </c>
      <c r="AJ21" s="100">
        <v>408209</v>
      </c>
      <c r="AK21" s="100">
        <v>482157</v>
      </c>
      <c r="AL21" s="100">
        <v>542492</v>
      </c>
      <c r="AM21" s="100">
        <v>641337</v>
      </c>
      <c r="AN21" s="100">
        <v>1008930</v>
      </c>
      <c r="AO21" s="100">
        <v>1198966</v>
      </c>
      <c r="AP21" s="100">
        <v>1008870</v>
      </c>
      <c r="AQ21" s="100">
        <v>899097</v>
      </c>
      <c r="AR21" s="100">
        <v>684617</v>
      </c>
      <c r="AS21" s="100">
        <v>689318</v>
      </c>
      <c r="AT21" s="100">
        <v>710094</v>
      </c>
      <c r="AU21" s="100">
        <v>719911</v>
      </c>
      <c r="AV21" s="100">
        <v>791454</v>
      </c>
      <c r="AW21" s="100">
        <v>793908.5</v>
      </c>
      <c r="AX21" s="100">
        <v>696373.1</v>
      </c>
      <c r="AY21" s="100">
        <v>677133.9</v>
      </c>
      <c r="AZ21" s="147">
        <v>715593</v>
      </c>
      <c r="BA21" s="147">
        <v>720426.9</v>
      </c>
      <c r="BB21" s="147">
        <v>826145.5</v>
      </c>
      <c r="BC21" s="147">
        <v>859758.2</v>
      </c>
      <c r="BD21" s="7">
        <v>878754</v>
      </c>
      <c r="BE21" s="7">
        <v>807609.2</v>
      </c>
      <c r="BF21" s="7">
        <v>878087</v>
      </c>
      <c r="BG21" s="7">
        <v>859240</v>
      </c>
      <c r="BH21" s="148">
        <v>915261</v>
      </c>
      <c r="BI21" s="7">
        <v>990888</v>
      </c>
      <c r="BJ21" s="7">
        <v>1123288</v>
      </c>
      <c r="BK21" s="7">
        <v>1043345</v>
      </c>
      <c r="BL21" s="7">
        <v>1135605</v>
      </c>
      <c r="BM21" s="7">
        <v>1111939</v>
      </c>
    </row>
    <row r="22" spans="1:65" x14ac:dyDescent="0.25">
      <c r="A22" s="116" t="s">
        <v>124</v>
      </c>
      <c r="C22" s="7">
        <v>9458</v>
      </c>
      <c r="D22" s="7">
        <v>13850</v>
      </c>
      <c r="E22" s="7">
        <v>16823</v>
      </c>
      <c r="F22" s="7">
        <v>16663</v>
      </c>
      <c r="G22" s="7">
        <v>15133</v>
      </c>
      <c r="H22" s="7">
        <v>18668</v>
      </c>
      <c r="I22" s="7">
        <v>13838</v>
      </c>
      <c r="J22" s="7">
        <v>20101</v>
      </c>
      <c r="K22" s="7">
        <v>15604</v>
      </c>
      <c r="L22" s="144">
        <v>23109</v>
      </c>
      <c r="M22" s="144">
        <v>16854</v>
      </c>
      <c r="N22" s="144">
        <v>25023</v>
      </c>
      <c r="O22" s="144">
        <v>20318</v>
      </c>
      <c r="P22" s="144">
        <v>18473</v>
      </c>
      <c r="Q22" s="144">
        <v>14934</v>
      </c>
      <c r="R22" s="146">
        <v>20680</v>
      </c>
      <c r="S22" s="147">
        <v>18119</v>
      </c>
      <c r="T22" s="100">
        <v>29268</v>
      </c>
      <c r="U22" s="100">
        <v>29129</v>
      </c>
      <c r="V22" s="100">
        <v>31274</v>
      </c>
      <c r="W22" s="100">
        <v>25502</v>
      </c>
      <c r="X22" s="100">
        <v>36092</v>
      </c>
      <c r="Y22" s="100">
        <v>34147</v>
      </c>
      <c r="Z22" s="100">
        <v>36941</v>
      </c>
      <c r="AA22" s="100">
        <v>38464</v>
      </c>
      <c r="AB22" s="100">
        <v>42621</v>
      </c>
      <c r="AC22" s="100">
        <v>35700</v>
      </c>
      <c r="AD22" s="100">
        <v>38418</v>
      </c>
      <c r="AE22" s="100">
        <v>35530</v>
      </c>
      <c r="AF22" s="100">
        <v>38156</v>
      </c>
      <c r="AG22" s="100">
        <v>38119</v>
      </c>
      <c r="AH22" s="100">
        <v>37203</v>
      </c>
      <c r="AI22" s="100">
        <v>40694</v>
      </c>
      <c r="AJ22" s="100">
        <v>36333</v>
      </c>
      <c r="AK22" s="100">
        <v>40138</v>
      </c>
      <c r="AL22" s="100">
        <v>35499</v>
      </c>
      <c r="AM22" s="100">
        <v>38986</v>
      </c>
      <c r="AN22" s="100">
        <v>46125</v>
      </c>
      <c r="AO22" s="100">
        <v>48021</v>
      </c>
      <c r="AP22" s="100">
        <v>48593</v>
      </c>
      <c r="AQ22" s="100">
        <v>44640</v>
      </c>
      <c r="AR22" s="100">
        <v>53247</v>
      </c>
      <c r="AS22" s="100">
        <v>51826</v>
      </c>
      <c r="AT22" s="100">
        <v>51257</v>
      </c>
      <c r="AU22" s="100">
        <v>52575</v>
      </c>
      <c r="AV22" s="100">
        <v>51106</v>
      </c>
      <c r="AW22" s="100">
        <v>52009.5</v>
      </c>
      <c r="AX22" s="100">
        <v>50368.4</v>
      </c>
      <c r="AY22" s="100">
        <v>47881.8</v>
      </c>
      <c r="AZ22" s="147">
        <v>53845</v>
      </c>
      <c r="BA22" s="147">
        <v>54285.9</v>
      </c>
      <c r="BB22" s="147">
        <v>49816.5</v>
      </c>
      <c r="BC22" s="147">
        <v>56136.800000000003</v>
      </c>
      <c r="BD22" s="7">
        <v>71567</v>
      </c>
      <c r="BE22" s="7">
        <v>56667.7</v>
      </c>
      <c r="BF22" s="7">
        <v>86247</v>
      </c>
      <c r="BG22" s="7">
        <v>79668</v>
      </c>
      <c r="BH22" s="148">
        <v>74893</v>
      </c>
      <c r="BI22" s="7">
        <v>81046</v>
      </c>
      <c r="BJ22" s="7">
        <v>80457</v>
      </c>
      <c r="BK22" s="7">
        <v>73547</v>
      </c>
      <c r="BL22" s="7">
        <v>78913</v>
      </c>
      <c r="BM22" s="7">
        <v>78822</v>
      </c>
    </row>
    <row r="23" spans="1:65" x14ac:dyDescent="0.25">
      <c r="A23" s="116" t="s">
        <v>125</v>
      </c>
      <c r="C23" s="7">
        <v>36914</v>
      </c>
      <c r="D23" s="7">
        <v>33569</v>
      </c>
      <c r="E23" s="7">
        <v>47755</v>
      </c>
      <c r="F23" s="7">
        <v>56124</v>
      </c>
      <c r="G23" s="7">
        <v>67312</v>
      </c>
      <c r="H23" s="7">
        <v>73609</v>
      </c>
      <c r="I23" s="7">
        <v>69229</v>
      </c>
      <c r="J23" s="7">
        <v>84974</v>
      </c>
      <c r="K23" s="7">
        <v>74925</v>
      </c>
      <c r="L23" s="144">
        <v>88039</v>
      </c>
      <c r="M23" s="144">
        <v>100805</v>
      </c>
      <c r="N23" s="144">
        <v>143147</v>
      </c>
      <c r="O23" s="144">
        <v>147318</v>
      </c>
      <c r="P23" s="144">
        <v>144259</v>
      </c>
      <c r="Q23" s="144">
        <v>208713</v>
      </c>
      <c r="R23" s="146">
        <v>266392</v>
      </c>
      <c r="S23" s="147">
        <v>270965</v>
      </c>
      <c r="T23" s="100">
        <v>261375</v>
      </c>
      <c r="U23" s="100">
        <v>267300</v>
      </c>
      <c r="V23" s="100">
        <v>294092</v>
      </c>
      <c r="W23" s="100">
        <v>328467</v>
      </c>
      <c r="X23" s="100">
        <v>284814</v>
      </c>
      <c r="Y23" s="100">
        <v>308312</v>
      </c>
      <c r="Z23" s="100">
        <v>347502</v>
      </c>
      <c r="AA23" s="100">
        <v>406096</v>
      </c>
      <c r="AB23" s="100">
        <v>372998</v>
      </c>
      <c r="AC23" s="100">
        <v>411897</v>
      </c>
      <c r="AD23" s="100">
        <v>445461</v>
      </c>
      <c r="AE23" s="100">
        <v>472930</v>
      </c>
      <c r="AF23" s="100">
        <v>482075</v>
      </c>
      <c r="AG23" s="100">
        <v>574855</v>
      </c>
      <c r="AH23" s="100">
        <v>571356</v>
      </c>
      <c r="AI23" s="100">
        <v>585662</v>
      </c>
      <c r="AJ23" s="100">
        <v>431066</v>
      </c>
      <c r="AK23" s="100">
        <v>379657</v>
      </c>
      <c r="AL23" s="100">
        <f>AL24+AL25</f>
        <v>495288.4</v>
      </c>
      <c r="AM23" s="100">
        <v>518927</v>
      </c>
      <c r="AN23" s="100">
        <v>593318</v>
      </c>
      <c r="AO23" s="100">
        <v>655482</v>
      </c>
      <c r="AP23" s="100">
        <v>664357</v>
      </c>
      <c r="AQ23" s="100">
        <v>750591</v>
      </c>
      <c r="AR23" s="100">
        <v>657157</v>
      </c>
      <c r="AS23" s="100">
        <v>658704</v>
      </c>
      <c r="AT23" s="100">
        <v>555774</v>
      </c>
      <c r="AU23" s="100">
        <v>626259</v>
      </c>
      <c r="AV23" s="100">
        <v>700000</v>
      </c>
      <c r="AW23" s="100">
        <v>620163</v>
      </c>
      <c r="AX23" s="100">
        <v>511468.79999999999</v>
      </c>
      <c r="AY23" s="100">
        <v>462999.4</v>
      </c>
      <c r="AZ23" s="147">
        <v>494538</v>
      </c>
      <c r="BA23" s="147">
        <v>415848.6</v>
      </c>
      <c r="BB23" s="147">
        <v>481773.3</v>
      </c>
      <c r="BC23" s="147">
        <v>441186.4</v>
      </c>
      <c r="BD23" s="7">
        <v>462792</v>
      </c>
      <c r="BE23" s="7">
        <v>486412.6</v>
      </c>
      <c r="BF23" s="7">
        <v>564698</v>
      </c>
      <c r="BG23" s="7">
        <v>584082</v>
      </c>
      <c r="BH23" s="148">
        <v>604434</v>
      </c>
      <c r="BI23" s="7">
        <v>559189</v>
      </c>
      <c r="BJ23" s="7">
        <v>556766</v>
      </c>
      <c r="BK23" s="7">
        <v>560711</v>
      </c>
      <c r="BL23" s="7">
        <v>585099</v>
      </c>
      <c r="BM23" s="7">
        <v>615427</v>
      </c>
    </row>
    <row r="24" spans="1:65" x14ac:dyDescent="0.25">
      <c r="A24" s="116" t="s">
        <v>126</v>
      </c>
      <c r="C24" s="7">
        <v>31374</v>
      </c>
      <c r="D24" s="7">
        <v>27474</v>
      </c>
      <c r="E24" s="7">
        <v>43276</v>
      </c>
      <c r="F24" s="7">
        <v>50620</v>
      </c>
      <c r="G24" s="7">
        <v>62184</v>
      </c>
      <c r="H24" s="7">
        <v>64555</v>
      </c>
      <c r="I24" s="7">
        <v>61089</v>
      </c>
      <c r="J24" s="7">
        <v>74121</v>
      </c>
      <c r="K24" s="7">
        <v>65786</v>
      </c>
      <c r="L24" s="144">
        <v>78669</v>
      </c>
      <c r="M24" s="144">
        <v>90306</v>
      </c>
      <c r="N24" s="144">
        <v>124867</v>
      </c>
      <c r="O24" s="144">
        <v>125139</v>
      </c>
      <c r="P24" s="144">
        <v>124628</v>
      </c>
      <c r="Q24" s="144">
        <v>192087</v>
      </c>
      <c r="R24" s="146">
        <v>236166</v>
      </c>
      <c r="S24" s="147">
        <v>242113</v>
      </c>
      <c r="T24" s="100">
        <v>239585</v>
      </c>
      <c r="U24" s="100">
        <v>242976</v>
      </c>
      <c r="V24" s="100">
        <v>268284</v>
      </c>
      <c r="W24" s="100">
        <v>302783</v>
      </c>
      <c r="X24" s="100">
        <v>252540</v>
      </c>
      <c r="Y24" s="100">
        <v>267923</v>
      </c>
      <c r="Z24" s="100">
        <v>302988</v>
      </c>
      <c r="AA24" s="100">
        <v>360589</v>
      </c>
      <c r="AB24" s="100">
        <v>310422</v>
      </c>
      <c r="AC24" s="100">
        <v>353367.5</v>
      </c>
      <c r="AD24" s="100">
        <v>399157</v>
      </c>
      <c r="AE24" s="100">
        <v>390720</v>
      </c>
      <c r="AF24" s="100">
        <v>415061</v>
      </c>
      <c r="AG24" s="100">
        <v>496318</v>
      </c>
      <c r="AH24" s="100">
        <v>496341</v>
      </c>
      <c r="AI24" s="100">
        <v>487032</v>
      </c>
      <c r="AJ24" s="100">
        <v>337458</v>
      </c>
      <c r="AK24" s="100">
        <v>289044</v>
      </c>
      <c r="AL24" s="100">
        <v>398401</v>
      </c>
      <c r="AM24" s="100">
        <v>412701</v>
      </c>
      <c r="AN24" s="100">
        <v>498501</v>
      </c>
      <c r="AO24" s="100">
        <v>553116</v>
      </c>
      <c r="AP24" s="100">
        <v>531580</v>
      </c>
      <c r="AQ24" s="100">
        <v>614271</v>
      </c>
      <c r="AR24" s="100">
        <v>525902</v>
      </c>
      <c r="AS24" s="100">
        <v>533259</v>
      </c>
      <c r="AT24" s="100">
        <v>415093</v>
      </c>
      <c r="AU24" s="100">
        <v>486160</v>
      </c>
      <c r="AV24" s="100">
        <v>564713</v>
      </c>
      <c r="AW24" s="100">
        <v>486892.4</v>
      </c>
      <c r="AX24" s="100">
        <v>374354.1</v>
      </c>
      <c r="AY24" s="100">
        <v>334017.09999999998</v>
      </c>
      <c r="AZ24" s="147">
        <v>369642</v>
      </c>
      <c r="BA24" s="147">
        <v>301540.40000000002</v>
      </c>
      <c r="BB24" s="147">
        <v>376448.1</v>
      </c>
      <c r="BC24" s="147">
        <v>346673.6</v>
      </c>
      <c r="BD24" s="7">
        <v>365370</v>
      </c>
      <c r="BE24" s="7">
        <v>385438.8</v>
      </c>
      <c r="BF24" s="7">
        <v>463125</v>
      </c>
      <c r="BG24" s="7">
        <v>472088</v>
      </c>
      <c r="BH24" s="148">
        <v>490490</v>
      </c>
      <c r="BI24" s="7">
        <v>445981</v>
      </c>
      <c r="BJ24" s="7">
        <v>468919</v>
      </c>
      <c r="BK24" s="7">
        <v>452992</v>
      </c>
      <c r="BL24" s="7">
        <v>486182</v>
      </c>
      <c r="BM24" s="7">
        <v>511515</v>
      </c>
    </row>
    <row r="25" spans="1:65" x14ac:dyDescent="0.25">
      <c r="A25" s="116" t="s">
        <v>127</v>
      </c>
      <c r="C25" s="7">
        <v>5540</v>
      </c>
      <c r="D25" s="7">
        <v>6095</v>
      </c>
      <c r="E25" s="7">
        <v>4480</v>
      </c>
      <c r="F25" s="7">
        <v>5505</v>
      </c>
      <c r="G25" s="7">
        <v>5127</v>
      </c>
      <c r="H25" s="7">
        <v>9054</v>
      </c>
      <c r="I25" s="7">
        <v>8140</v>
      </c>
      <c r="J25" s="7">
        <v>10854</v>
      </c>
      <c r="K25" s="7">
        <v>9139</v>
      </c>
      <c r="L25" s="144">
        <v>9370</v>
      </c>
      <c r="M25" s="144">
        <v>10500</v>
      </c>
      <c r="N25" s="144">
        <v>18281</v>
      </c>
      <c r="O25" s="144">
        <v>22178</v>
      </c>
      <c r="P25" s="144">
        <v>19630</v>
      </c>
      <c r="Q25" s="144">
        <v>16626</v>
      </c>
      <c r="R25" s="146">
        <v>30226</v>
      </c>
      <c r="S25" s="147">
        <v>28852</v>
      </c>
      <c r="T25" s="100">
        <v>21790</v>
      </c>
      <c r="U25" s="100">
        <v>24324</v>
      </c>
      <c r="V25" s="100">
        <v>25808</v>
      </c>
      <c r="W25" s="100">
        <v>25684</v>
      </c>
      <c r="X25" s="100">
        <v>32274</v>
      </c>
      <c r="Y25" s="100">
        <v>40389</v>
      </c>
      <c r="Z25" s="100">
        <v>44514</v>
      </c>
      <c r="AA25" s="100">
        <v>45507</v>
      </c>
      <c r="AB25" s="100">
        <v>62576</v>
      </c>
      <c r="AC25" s="100">
        <v>58529.5</v>
      </c>
      <c r="AD25" s="100">
        <v>46304</v>
      </c>
      <c r="AE25" s="100">
        <v>82210</v>
      </c>
      <c r="AF25" s="100">
        <v>67014</v>
      </c>
      <c r="AG25" s="100">
        <v>78537</v>
      </c>
      <c r="AH25" s="100">
        <v>75015</v>
      </c>
      <c r="AI25" s="100">
        <v>98630</v>
      </c>
      <c r="AJ25" s="100">
        <v>93608</v>
      </c>
      <c r="AK25" s="100">
        <v>90613</v>
      </c>
      <c r="AL25" s="100">
        <v>96887.4</v>
      </c>
      <c r="AM25" s="100">
        <v>106226</v>
      </c>
      <c r="AN25" s="100">
        <v>94819</v>
      </c>
      <c r="AO25" s="100">
        <v>102366</v>
      </c>
      <c r="AP25" s="100">
        <v>132777</v>
      </c>
      <c r="AQ25" s="100">
        <v>136320</v>
      </c>
      <c r="AR25" s="100">
        <v>131255</v>
      </c>
      <c r="AS25" s="100">
        <v>125445</v>
      </c>
      <c r="AT25" s="100">
        <v>140680</v>
      </c>
      <c r="AU25" s="100">
        <v>140099</v>
      </c>
      <c r="AV25" s="100">
        <v>135286</v>
      </c>
      <c r="AW25" s="100">
        <v>133270.39999999999</v>
      </c>
      <c r="AX25" s="100">
        <v>137114.70000000001</v>
      </c>
      <c r="AY25" s="100">
        <v>128982.3</v>
      </c>
      <c r="AZ25" s="147">
        <v>124896</v>
      </c>
      <c r="BA25" s="147">
        <v>114308.2</v>
      </c>
      <c r="BB25" s="147">
        <v>105325.2</v>
      </c>
      <c r="BC25" s="147">
        <v>94512.8</v>
      </c>
      <c r="BD25" s="7">
        <v>97422</v>
      </c>
      <c r="BE25" s="7">
        <v>100973.8</v>
      </c>
      <c r="BF25" s="7">
        <v>101573</v>
      </c>
      <c r="BG25" s="7">
        <v>111994</v>
      </c>
      <c r="BH25" s="148">
        <v>113944</v>
      </c>
      <c r="BI25" s="7">
        <v>113208</v>
      </c>
      <c r="BJ25" s="7">
        <v>87847</v>
      </c>
      <c r="BK25" s="7">
        <v>107719</v>
      </c>
      <c r="BL25" s="7">
        <v>98917</v>
      </c>
      <c r="BM25" s="7">
        <v>103912</v>
      </c>
    </row>
    <row r="26" spans="1:65" x14ac:dyDescent="0.25">
      <c r="A26" s="116" t="s">
        <v>128</v>
      </c>
      <c r="C26" s="7">
        <v>18796</v>
      </c>
      <c r="D26" s="7">
        <v>15916</v>
      </c>
      <c r="E26" s="7">
        <v>22055</v>
      </c>
      <c r="F26" s="7">
        <v>16711</v>
      </c>
      <c r="G26" s="7">
        <v>18236</v>
      </c>
      <c r="H26" s="7">
        <v>10534</v>
      </c>
      <c r="I26" s="7">
        <v>14153</v>
      </c>
      <c r="J26" s="7">
        <v>18434</v>
      </c>
      <c r="K26" s="7">
        <v>27551</v>
      </c>
      <c r="L26" s="144">
        <v>18234</v>
      </c>
      <c r="M26" s="144">
        <v>47585</v>
      </c>
      <c r="N26" s="144">
        <v>36931</v>
      </c>
      <c r="O26" s="144">
        <v>67553</v>
      </c>
      <c r="P26" s="144">
        <v>58388</v>
      </c>
      <c r="Q26" s="144">
        <v>57757</v>
      </c>
      <c r="R26" s="146">
        <v>71877</v>
      </c>
      <c r="S26" s="147">
        <v>69353</v>
      </c>
      <c r="T26" s="100">
        <v>58439</v>
      </c>
      <c r="U26" s="100">
        <v>63829</v>
      </c>
      <c r="V26" s="100">
        <v>64907</v>
      </c>
      <c r="W26" s="100">
        <v>67585</v>
      </c>
      <c r="X26" s="100">
        <v>107886</v>
      </c>
      <c r="Y26" s="100">
        <v>88044</v>
      </c>
      <c r="Z26" s="100">
        <v>100820</v>
      </c>
      <c r="AA26" s="100">
        <v>107839.6</v>
      </c>
      <c r="AB26" s="100">
        <v>94236</v>
      </c>
      <c r="AC26" s="100">
        <v>84240</v>
      </c>
      <c r="AD26" s="100">
        <v>106186</v>
      </c>
      <c r="AE26" s="100">
        <v>98023</v>
      </c>
      <c r="AF26" s="100">
        <v>127417</v>
      </c>
      <c r="AG26" s="100">
        <v>102355</v>
      </c>
      <c r="AH26" s="100">
        <v>99702</v>
      </c>
      <c r="AI26" s="100">
        <v>104113</v>
      </c>
      <c r="AJ26" s="100">
        <v>95740</v>
      </c>
      <c r="AK26" s="100">
        <v>94186</v>
      </c>
      <c r="AL26" s="100">
        <f>AL27+AL28</f>
        <v>99539</v>
      </c>
      <c r="AM26" s="100">
        <v>88879</v>
      </c>
      <c r="AN26" s="100">
        <v>58237</v>
      </c>
      <c r="AO26" s="100">
        <v>72127</v>
      </c>
      <c r="AP26" s="100">
        <v>64869</v>
      </c>
      <c r="AQ26" s="100">
        <v>76279</v>
      </c>
      <c r="AR26" s="100">
        <v>61124</v>
      </c>
      <c r="AS26" s="100">
        <v>73730</v>
      </c>
      <c r="AT26" s="100">
        <v>129890</v>
      </c>
      <c r="AU26" s="100">
        <v>73709</v>
      </c>
      <c r="AV26" s="100">
        <v>65989</v>
      </c>
      <c r="AW26" s="100">
        <v>77609</v>
      </c>
      <c r="AX26" s="100">
        <v>48199.7</v>
      </c>
      <c r="AY26" s="100">
        <v>66099.100000000006</v>
      </c>
      <c r="AZ26" s="147">
        <v>56396</v>
      </c>
      <c r="BA26" s="147">
        <v>45866.3</v>
      </c>
      <c r="BB26" s="147">
        <v>72011.3</v>
      </c>
      <c r="BC26" s="147">
        <v>54008.1</v>
      </c>
      <c r="BD26" s="7">
        <v>64851</v>
      </c>
      <c r="BE26" s="7">
        <v>64783.8</v>
      </c>
      <c r="BF26" s="7">
        <v>82109</v>
      </c>
      <c r="BG26" s="7">
        <v>116471</v>
      </c>
      <c r="BH26" s="148">
        <v>98856</v>
      </c>
      <c r="BI26" s="7">
        <v>102692</v>
      </c>
      <c r="BJ26" s="7">
        <v>107239</v>
      </c>
      <c r="BK26" s="7">
        <v>111572</v>
      </c>
      <c r="BL26" s="7">
        <v>103169</v>
      </c>
      <c r="BM26" s="7">
        <v>109848</v>
      </c>
    </row>
    <row r="27" spans="1:65" x14ac:dyDescent="0.25">
      <c r="A27" s="116" t="s">
        <v>129</v>
      </c>
      <c r="C27" s="7">
        <v>12895</v>
      </c>
      <c r="D27" s="7">
        <v>11413</v>
      </c>
      <c r="E27" s="7">
        <v>16234</v>
      </c>
      <c r="F27" s="7">
        <v>11671</v>
      </c>
      <c r="G27" s="7">
        <v>13533</v>
      </c>
      <c r="H27" s="7">
        <v>10534</v>
      </c>
      <c r="I27" s="7">
        <v>11296</v>
      </c>
      <c r="J27" s="7">
        <v>13348</v>
      </c>
      <c r="K27" s="7">
        <v>16126</v>
      </c>
      <c r="L27" s="144">
        <v>15133</v>
      </c>
      <c r="M27" s="144">
        <v>37212</v>
      </c>
      <c r="N27" s="144">
        <v>24530</v>
      </c>
      <c r="O27" s="144">
        <v>54559</v>
      </c>
      <c r="P27" s="144">
        <v>50368</v>
      </c>
      <c r="Q27" s="144">
        <v>42902</v>
      </c>
      <c r="R27" s="146">
        <v>57030</v>
      </c>
      <c r="S27" s="147">
        <v>56534</v>
      </c>
      <c r="T27" s="100">
        <v>43590</v>
      </c>
      <c r="U27" s="100">
        <v>48199</v>
      </c>
      <c r="V27" s="100">
        <v>48359</v>
      </c>
      <c r="W27" s="100">
        <v>50510</v>
      </c>
      <c r="X27" s="100">
        <v>88800</v>
      </c>
      <c r="Y27" s="100">
        <v>68285</v>
      </c>
      <c r="Z27" s="100">
        <v>78253</v>
      </c>
      <c r="AA27" s="100">
        <v>83246.3</v>
      </c>
      <c r="AB27" s="100">
        <v>69976</v>
      </c>
      <c r="AC27" s="100">
        <v>59928</v>
      </c>
      <c r="AD27" s="100">
        <v>79246</v>
      </c>
      <c r="AE27" s="100">
        <v>71289</v>
      </c>
      <c r="AF27" s="100">
        <v>99010</v>
      </c>
      <c r="AG27" s="100">
        <v>74199</v>
      </c>
      <c r="AH27" s="100">
        <v>64119</v>
      </c>
      <c r="AI27" s="100">
        <v>74100.5</v>
      </c>
      <c r="AJ27" s="100">
        <v>68475</v>
      </c>
      <c r="AK27" s="100">
        <v>68281</v>
      </c>
      <c r="AL27" s="100">
        <v>70259</v>
      </c>
      <c r="AM27" s="100">
        <v>61159</v>
      </c>
      <c r="AN27" s="100">
        <v>58237</v>
      </c>
      <c r="AO27" s="100">
        <v>72127</v>
      </c>
      <c r="AP27" s="100">
        <v>64869</v>
      </c>
      <c r="AQ27" s="100">
        <v>76279</v>
      </c>
      <c r="AR27" s="100">
        <v>61124</v>
      </c>
      <c r="AS27" s="100">
        <v>73730</v>
      </c>
      <c r="AT27" s="100">
        <v>118751</v>
      </c>
      <c r="AU27" s="100">
        <v>72694</v>
      </c>
      <c r="AV27" s="100">
        <v>53023</v>
      </c>
      <c r="AW27" s="100">
        <v>59059</v>
      </c>
      <c r="AX27" s="100">
        <v>33852.199999999997</v>
      </c>
      <c r="AY27" s="100">
        <v>33435.699999999997</v>
      </c>
      <c r="AZ27" s="147">
        <v>35532</v>
      </c>
      <c r="BA27" s="147">
        <v>32801.699999999997</v>
      </c>
      <c r="BB27" s="147">
        <v>49264.1</v>
      </c>
      <c r="BC27" s="147">
        <v>39426.699999999997</v>
      </c>
      <c r="BD27" s="7">
        <v>43059</v>
      </c>
      <c r="BE27" s="7">
        <v>49360.6</v>
      </c>
      <c r="BF27" s="7">
        <v>63156</v>
      </c>
      <c r="BG27" s="7">
        <v>65276</v>
      </c>
      <c r="BH27" s="148">
        <v>75934</v>
      </c>
      <c r="BI27" s="7">
        <v>86173</v>
      </c>
      <c r="BJ27" s="7">
        <v>88391</v>
      </c>
      <c r="BK27" s="7">
        <v>94884</v>
      </c>
      <c r="BL27" s="7">
        <v>88802</v>
      </c>
      <c r="BM27" s="7">
        <v>91473</v>
      </c>
    </row>
    <row r="28" spans="1:65" x14ac:dyDescent="0.25">
      <c r="A28" s="116" t="s">
        <v>130</v>
      </c>
      <c r="C28" s="7">
        <v>5901</v>
      </c>
      <c r="D28" s="7">
        <v>4503</v>
      </c>
      <c r="E28" s="7">
        <v>5821</v>
      </c>
      <c r="F28" s="7">
        <v>5041</v>
      </c>
      <c r="G28" s="7">
        <v>4703</v>
      </c>
      <c r="H28" s="7">
        <v>0</v>
      </c>
      <c r="I28" s="7">
        <v>2858</v>
      </c>
      <c r="J28" s="7">
        <v>5086</v>
      </c>
      <c r="K28" s="7">
        <v>11425</v>
      </c>
      <c r="L28" s="144">
        <v>3102</v>
      </c>
      <c r="M28" s="144">
        <v>10373</v>
      </c>
      <c r="N28" s="144">
        <v>12400</v>
      </c>
      <c r="O28" s="144">
        <v>12994</v>
      </c>
      <c r="P28" s="144">
        <v>8020</v>
      </c>
      <c r="Q28" s="144">
        <v>14855</v>
      </c>
      <c r="R28" s="146">
        <v>14847</v>
      </c>
      <c r="S28" s="147">
        <v>12819</v>
      </c>
      <c r="T28" s="100">
        <v>14849</v>
      </c>
      <c r="U28" s="100">
        <v>15630</v>
      </c>
      <c r="V28" s="100">
        <v>16549</v>
      </c>
      <c r="W28" s="100">
        <v>17075</v>
      </c>
      <c r="X28" s="100">
        <v>19086</v>
      </c>
      <c r="Y28" s="100">
        <v>19759</v>
      </c>
      <c r="Z28" s="100">
        <v>22567</v>
      </c>
      <c r="AA28" s="100">
        <v>24593.3</v>
      </c>
      <c r="AB28" s="100">
        <v>24260</v>
      </c>
      <c r="AC28" s="100">
        <v>24312</v>
      </c>
      <c r="AD28" s="100">
        <v>26940</v>
      </c>
      <c r="AE28" s="100">
        <v>26734</v>
      </c>
      <c r="AF28" s="100">
        <v>28407</v>
      </c>
      <c r="AG28" s="100">
        <v>28156</v>
      </c>
      <c r="AH28" s="100">
        <v>35583</v>
      </c>
      <c r="AI28" s="100">
        <v>30012.5</v>
      </c>
      <c r="AJ28" s="100">
        <v>27265</v>
      </c>
      <c r="AK28" s="100">
        <v>25905</v>
      </c>
      <c r="AL28" s="100">
        <v>29280</v>
      </c>
      <c r="AM28" s="100">
        <v>27720</v>
      </c>
      <c r="AN28" s="100">
        <v>0</v>
      </c>
      <c r="AO28" s="100">
        <v>0</v>
      </c>
      <c r="AP28" s="100">
        <v>0</v>
      </c>
      <c r="AQ28" s="100">
        <v>0</v>
      </c>
      <c r="AR28" s="100">
        <v>0</v>
      </c>
      <c r="AS28" s="100">
        <v>0</v>
      </c>
      <c r="AT28" s="100">
        <v>11141</v>
      </c>
      <c r="AU28" s="100">
        <v>1015</v>
      </c>
      <c r="AV28" s="100">
        <v>12966</v>
      </c>
      <c r="AW28" s="100">
        <v>18548.400000000001</v>
      </c>
      <c r="AX28" s="100">
        <v>14347.5</v>
      </c>
      <c r="AY28" s="100">
        <v>32663.4</v>
      </c>
      <c r="AZ28" s="147">
        <v>20864</v>
      </c>
      <c r="BA28" s="147">
        <v>13064.6</v>
      </c>
      <c r="BB28" s="147">
        <v>22747.200000000001</v>
      </c>
      <c r="BC28" s="147">
        <v>14581.4</v>
      </c>
      <c r="BD28" s="7">
        <v>21792</v>
      </c>
      <c r="BE28" s="7">
        <v>15423.2</v>
      </c>
      <c r="BF28" s="7">
        <v>18953</v>
      </c>
      <c r="BG28" s="7">
        <v>51195</v>
      </c>
      <c r="BH28" s="148">
        <v>22922</v>
      </c>
      <c r="BI28" s="7">
        <v>16519</v>
      </c>
      <c r="BJ28" s="7">
        <v>18848</v>
      </c>
      <c r="BK28" s="7">
        <v>16688</v>
      </c>
      <c r="BL28" s="7">
        <v>14367</v>
      </c>
      <c r="BM28" s="7">
        <v>18375</v>
      </c>
    </row>
    <row r="29" spans="1:65" x14ac:dyDescent="0.25">
      <c r="A29" s="116" t="s">
        <v>131</v>
      </c>
      <c r="C29" s="7">
        <v>25341</v>
      </c>
      <c r="D29" s="7">
        <v>39831</v>
      </c>
      <c r="E29" s="7">
        <v>33035</v>
      </c>
      <c r="F29" s="7">
        <v>27917</v>
      </c>
      <c r="G29" s="7">
        <v>39852</v>
      </c>
      <c r="H29" s="7">
        <v>47251</v>
      </c>
      <c r="I29" s="7">
        <v>55530</v>
      </c>
      <c r="J29" s="7">
        <v>40572</v>
      </c>
      <c r="K29" s="7">
        <v>74047</v>
      </c>
      <c r="L29" s="144">
        <v>46404</v>
      </c>
      <c r="M29" s="144">
        <v>59788</v>
      </c>
      <c r="N29" s="144">
        <v>60973</v>
      </c>
      <c r="O29" s="144">
        <v>84169</v>
      </c>
      <c r="P29" s="144">
        <v>82865</v>
      </c>
      <c r="Q29" s="144">
        <v>84144</v>
      </c>
      <c r="R29" s="146">
        <v>132342</v>
      </c>
      <c r="S29" s="147">
        <v>137599</v>
      </c>
      <c r="T29" s="100">
        <v>184962</v>
      </c>
      <c r="U29" s="100">
        <v>182201</v>
      </c>
      <c r="V29" s="100">
        <v>184352</v>
      </c>
      <c r="W29" s="100">
        <v>191687</v>
      </c>
      <c r="X29" s="100">
        <v>189027</v>
      </c>
      <c r="Y29" s="100">
        <v>212262</v>
      </c>
      <c r="Z29" s="100">
        <v>247595</v>
      </c>
      <c r="AA29" s="100">
        <v>226329</v>
      </c>
      <c r="AB29" s="100">
        <v>254064</v>
      </c>
      <c r="AC29" s="100">
        <v>259631</v>
      </c>
      <c r="AD29" s="100">
        <v>284520</v>
      </c>
      <c r="AE29" s="100">
        <v>284430</v>
      </c>
      <c r="AF29" s="100">
        <v>350675</v>
      </c>
      <c r="AG29" s="100">
        <v>345821</v>
      </c>
      <c r="AH29" s="100">
        <v>359736</v>
      </c>
      <c r="AI29" s="100">
        <v>362881</v>
      </c>
      <c r="AJ29" s="100">
        <v>324939</v>
      </c>
      <c r="AK29" s="100">
        <v>300924.5</v>
      </c>
      <c r="AL29" s="100">
        <f>AL30+AL31</f>
        <v>317892</v>
      </c>
      <c r="AM29" s="100">
        <v>300015</v>
      </c>
      <c r="AN29" s="100">
        <v>351103</v>
      </c>
      <c r="AO29" s="100">
        <v>335385</v>
      </c>
      <c r="AP29" s="100">
        <v>327602</v>
      </c>
      <c r="AQ29" s="100">
        <v>292039</v>
      </c>
      <c r="AR29" s="100">
        <v>315706</v>
      </c>
      <c r="AS29" s="100">
        <v>326340</v>
      </c>
      <c r="AT29" s="100">
        <v>302705</v>
      </c>
      <c r="AU29" s="100">
        <v>291674</v>
      </c>
      <c r="AV29" s="100">
        <v>334263</v>
      </c>
      <c r="AW29" s="100">
        <v>313240.40000000002</v>
      </c>
      <c r="AX29" s="100">
        <v>306607</v>
      </c>
      <c r="AY29" s="100">
        <v>294668.09999999998</v>
      </c>
      <c r="AZ29" s="147">
        <v>280603</v>
      </c>
      <c r="BA29" s="147">
        <v>276949.5</v>
      </c>
      <c r="BB29" s="147">
        <v>277908.3</v>
      </c>
      <c r="BC29" s="147">
        <v>242718</v>
      </c>
      <c r="BD29" s="7">
        <v>291642</v>
      </c>
      <c r="BE29" s="7">
        <v>296073.3</v>
      </c>
      <c r="BF29" s="7">
        <v>315983</v>
      </c>
      <c r="BG29" s="7">
        <v>249040</v>
      </c>
      <c r="BH29" s="148">
        <v>344054</v>
      </c>
      <c r="BI29" s="7">
        <v>330020</v>
      </c>
      <c r="BJ29" s="7">
        <v>355958</v>
      </c>
      <c r="BK29" s="7">
        <v>332563</v>
      </c>
      <c r="BL29" s="7">
        <v>356079</v>
      </c>
      <c r="BM29" s="7">
        <v>330109</v>
      </c>
    </row>
    <row r="30" spans="1:65" x14ac:dyDescent="0.25">
      <c r="A30" s="116" t="s">
        <v>132</v>
      </c>
      <c r="C30" s="7">
        <v>17163</v>
      </c>
      <c r="D30" s="7">
        <v>27101</v>
      </c>
      <c r="E30" s="7">
        <v>21484</v>
      </c>
      <c r="F30" s="7">
        <v>19935</v>
      </c>
      <c r="G30" s="7">
        <v>27182</v>
      </c>
      <c r="H30" s="7">
        <v>31704</v>
      </c>
      <c r="I30" s="7">
        <v>38923</v>
      </c>
      <c r="J30" s="7">
        <v>26468</v>
      </c>
      <c r="K30" s="7">
        <v>62036</v>
      </c>
      <c r="L30" s="144">
        <v>32906</v>
      </c>
      <c r="M30" s="144">
        <v>48497</v>
      </c>
      <c r="N30" s="144">
        <v>49264</v>
      </c>
      <c r="O30" s="144">
        <v>63969</v>
      </c>
      <c r="P30" s="144">
        <v>64791</v>
      </c>
      <c r="Q30" s="144">
        <v>64873</v>
      </c>
      <c r="R30" s="146">
        <v>105809</v>
      </c>
      <c r="S30" s="147">
        <v>107098</v>
      </c>
      <c r="T30" s="100">
        <v>152254</v>
      </c>
      <c r="U30" s="100">
        <v>149458</v>
      </c>
      <c r="V30" s="100">
        <v>150318</v>
      </c>
      <c r="W30" s="100">
        <v>154853</v>
      </c>
      <c r="X30" s="100">
        <v>155722</v>
      </c>
      <c r="Y30" s="100">
        <v>167308</v>
      </c>
      <c r="Z30" s="100">
        <v>197564</v>
      </c>
      <c r="AA30" s="100">
        <v>169670.5</v>
      </c>
      <c r="AB30" s="100">
        <v>213043</v>
      </c>
      <c r="AC30" s="100">
        <v>210992</v>
      </c>
      <c r="AD30" s="100">
        <v>217181</v>
      </c>
      <c r="AE30" s="100">
        <v>216318</v>
      </c>
      <c r="AF30" s="100">
        <v>283875</v>
      </c>
      <c r="AG30" s="100">
        <v>275898</v>
      </c>
      <c r="AH30" s="100">
        <v>293779</v>
      </c>
      <c r="AI30" s="100">
        <v>285668</v>
      </c>
      <c r="AJ30" s="100">
        <v>249970</v>
      </c>
      <c r="AK30" s="100">
        <v>252553</v>
      </c>
      <c r="AL30" s="100">
        <v>239399</v>
      </c>
      <c r="AM30" s="100">
        <v>240777</v>
      </c>
      <c r="AN30" s="100">
        <v>269062</v>
      </c>
      <c r="AO30" s="100">
        <v>256398</v>
      </c>
      <c r="AP30" s="100">
        <v>239427</v>
      </c>
      <c r="AQ30" s="100">
        <v>212040</v>
      </c>
      <c r="AR30" s="100">
        <v>228317</v>
      </c>
      <c r="AS30" s="100">
        <v>238785</v>
      </c>
      <c r="AT30" s="100">
        <v>208499</v>
      </c>
      <c r="AU30" s="100">
        <v>198742</v>
      </c>
      <c r="AV30" s="100">
        <v>238264</v>
      </c>
      <c r="AW30" s="100">
        <v>217240</v>
      </c>
      <c r="AX30" s="100">
        <v>210607</v>
      </c>
      <c r="AY30" s="100">
        <v>205232.1</v>
      </c>
      <c r="AZ30" s="147">
        <v>186625</v>
      </c>
      <c r="BA30" s="147">
        <v>183676.6</v>
      </c>
      <c r="BB30" s="147">
        <v>189701.1</v>
      </c>
      <c r="BC30" s="147">
        <v>167534.79999999999</v>
      </c>
      <c r="BD30" s="7">
        <v>201268</v>
      </c>
      <c r="BE30" s="7">
        <v>204123.8</v>
      </c>
      <c r="BF30" s="7">
        <v>228413</v>
      </c>
      <c r="BG30" s="7">
        <v>179443</v>
      </c>
      <c r="BH30" s="148">
        <v>255664</v>
      </c>
      <c r="BI30" s="7">
        <v>242453</v>
      </c>
      <c r="BJ30" s="7">
        <v>267069</v>
      </c>
      <c r="BK30" s="7">
        <v>242309</v>
      </c>
      <c r="BL30" s="7">
        <v>268238</v>
      </c>
      <c r="BM30" s="7">
        <v>237658</v>
      </c>
    </row>
    <row r="31" spans="1:65" x14ac:dyDescent="0.25">
      <c r="A31" s="116" t="s">
        <v>133</v>
      </c>
      <c r="C31" s="7">
        <v>8178</v>
      </c>
      <c r="D31" s="7">
        <v>12731</v>
      </c>
      <c r="E31" s="7">
        <v>11551</v>
      </c>
      <c r="F31" s="7">
        <v>7983</v>
      </c>
      <c r="G31" s="7">
        <v>12724</v>
      </c>
      <c r="H31" s="7">
        <v>15547</v>
      </c>
      <c r="I31" s="7">
        <v>16607</v>
      </c>
      <c r="J31" s="7">
        <v>14104</v>
      </c>
      <c r="K31" s="7">
        <v>12011</v>
      </c>
      <c r="L31" s="144">
        <v>13497</v>
      </c>
      <c r="M31" s="144">
        <v>11292</v>
      </c>
      <c r="N31" s="144">
        <v>11709</v>
      </c>
      <c r="O31" s="144">
        <v>20200</v>
      </c>
      <c r="P31" s="144">
        <v>18074</v>
      </c>
      <c r="Q31" s="144">
        <v>19271</v>
      </c>
      <c r="R31" s="146">
        <v>26533</v>
      </c>
      <c r="S31" s="147">
        <v>30501</v>
      </c>
      <c r="T31" s="100">
        <v>32708</v>
      </c>
      <c r="U31" s="100">
        <v>32743</v>
      </c>
      <c r="V31" s="100">
        <v>34034</v>
      </c>
      <c r="W31" s="100">
        <v>36834</v>
      </c>
      <c r="X31" s="100">
        <v>33305</v>
      </c>
      <c r="Y31" s="100">
        <v>44954</v>
      </c>
      <c r="Z31" s="100">
        <v>50031</v>
      </c>
      <c r="AA31" s="100">
        <v>56658.5</v>
      </c>
      <c r="AB31" s="100">
        <v>41020</v>
      </c>
      <c r="AC31" s="100">
        <v>48639</v>
      </c>
      <c r="AD31" s="100">
        <v>67339</v>
      </c>
      <c r="AE31" s="100">
        <v>68112</v>
      </c>
      <c r="AF31" s="100">
        <v>66800</v>
      </c>
      <c r="AG31" s="100">
        <v>69923</v>
      </c>
      <c r="AH31" s="100">
        <v>65957</v>
      </c>
      <c r="AI31" s="100">
        <v>77213</v>
      </c>
      <c r="AJ31" s="100">
        <v>74969</v>
      </c>
      <c r="AK31" s="100">
        <v>48371.5</v>
      </c>
      <c r="AL31" s="100">
        <v>78493</v>
      </c>
      <c r="AM31" s="100">
        <v>59238</v>
      </c>
      <c r="AN31" s="100">
        <v>82042</v>
      </c>
      <c r="AO31" s="100">
        <v>78987</v>
      </c>
      <c r="AP31" s="100">
        <v>88175</v>
      </c>
      <c r="AQ31" s="100">
        <v>80000</v>
      </c>
      <c r="AR31" s="100">
        <v>87388</v>
      </c>
      <c r="AS31" s="100">
        <v>87555</v>
      </c>
      <c r="AT31" s="100">
        <v>94207</v>
      </c>
      <c r="AU31" s="100">
        <v>92932</v>
      </c>
      <c r="AV31" s="100">
        <v>96000</v>
      </c>
      <c r="AW31" s="100">
        <v>96000.4</v>
      </c>
      <c r="AX31" s="100">
        <v>96000</v>
      </c>
      <c r="AY31" s="100">
        <v>89436</v>
      </c>
      <c r="AZ31" s="147">
        <v>93978</v>
      </c>
      <c r="BA31" s="147">
        <v>93272.9</v>
      </c>
      <c r="BB31" s="147">
        <v>88207.2</v>
      </c>
      <c r="BC31" s="147">
        <v>75183.199999999997</v>
      </c>
      <c r="BD31" s="7">
        <v>90374</v>
      </c>
      <c r="BE31" s="7">
        <v>91949.5</v>
      </c>
      <c r="BF31" s="7">
        <v>87570</v>
      </c>
      <c r="BG31" s="7">
        <v>69597</v>
      </c>
      <c r="BH31" s="148">
        <v>88390</v>
      </c>
      <c r="BI31" s="7">
        <v>87567</v>
      </c>
      <c r="BJ31" s="7">
        <v>88889</v>
      </c>
      <c r="BK31" s="7">
        <v>90254</v>
      </c>
      <c r="BL31" s="7">
        <v>87841</v>
      </c>
      <c r="BM31" s="7">
        <v>92451</v>
      </c>
    </row>
    <row r="32" spans="1:65" x14ac:dyDescent="0.25">
      <c r="A32" s="116" t="s">
        <v>134</v>
      </c>
      <c r="C32" s="7">
        <v>2085</v>
      </c>
      <c r="D32" s="7">
        <v>2375</v>
      </c>
      <c r="E32" s="7">
        <v>1973</v>
      </c>
      <c r="F32" s="7">
        <v>2151</v>
      </c>
      <c r="G32" s="7">
        <v>1134</v>
      </c>
      <c r="H32" s="7">
        <v>0</v>
      </c>
      <c r="I32" s="7">
        <v>672</v>
      </c>
      <c r="J32" s="7">
        <v>1189</v>
      </c>
      <c r="K32" s="7">
        <v>4847</v>
      </c>
      <c r="L32" s="144">
        <v>1499</v>
      </c>
      <c r="M32" s="144">
        <v>5419</v>
      </c>
      <c r="N32" s="144">
        <v>7008</v>
      </c>
      <c r="O32" s="144">
        <v>6690</v>
      </c>
      <c r="P32" s="144">
        <v>11326</v>
      </c>
      <c r="Q32" s="144">
        <v>12398</v>
      </c>
      <c r="R32" s="146">
        <v>8448</v>
      </c>
      <c r="S32" s="147">
        <v>6112</v>
      </c>
      <c r="T32" s="100">
        <v>5508</v>
      </c>
      <c r="U32" s="100">
        <v>9585</v>
      </c>
      <c r="V32" s="100"/>
      <c r="W32" s="100"/>
      <c r="X32" s="100">
        <v>2228</v>
      </c>
      <c r="Y32" s="100"/>
      <c r="Z32" s="100"/>
      <c r="AA32" s="100"/>
      <c r="AB32" s="100"/>
      <c r="AC32" s="100">
        <v>51249</v>
      </c>
      <c r="AD32" s="100">
        <v>444</v>
      </c>
      <c r="AE32" s="100"/>
      <c r="AF32" s="100">
        <v>4907</v>
      </c>
      <c r="AG32" s="100">
        <v>809</v>
      </c>
      <c r="AH32" s="100">
        <v>4312</v>
      </c>
      <c r="AI32" s="100">
        <v>1056</v>
      </c>
      <c r="AJ32" s="100">
        <v>1119</v>
      </c>
      <c r="AK32" s="100"/>
      <c r="AL32" s="100">
        <v>1435</v>
      </c>
      <c r="AM32" s="100"/>
      <c r="AN32" s="100">
        <v>0</v>
      </c>
      <c r="AO32" s="100">
        <v>0</v>
      </c>
      <c r="AP32" s="100">
        <v>0</v>
      </c>
      <c r="AQ32" s="100">
        <v>0</v>
      </c>
      <c r="AR32" s="100">
        <v>0</v>
      </c>
      <c r="AS32" s="100">
        <v>0</v>
      </c>
      <c r="AT32" s="100">
        <v>0</v>
      </c>
      <c r="AU32" s="100">
        <v>0</v>
      </c>
      <c r="AV32" s="100">
        <v>0</v>
      </c>
      <c r="AW32" s="100">
        <v>0</v>
      </c>
      <c r="AX32" s="100">
        <v>0</v>
      </c>
      <c r="AY32" s="100">
        <v>0</v>
      </c>
      <c r="AZ32" s="147">
        <v>0</v>
      </c>
      <c r="BA32" s="147">
        <v>0</v>
      </c>
      <c r="BB32" s="147">
        <v>0</v>
      </c>
      <c r="BC32" s="147">
        <v>0</v>
      </c>
      <c r="BD32" s="7">
        <v>0</v>
      </c>
      <c r="BE32" s="7">
        <v>0</v>
      </c>
      <c r="BF32" s="7">
        <v>0</v>
      </c>
      <c r="BG32" s="7">
        <v>0</v>
      </c>
      <c r="BH32" s="148">
        <v>0</v>
      </c>
      <c r="BI32" s="7">
        <v>0</v>
      </c>
      <c r="BJ32" s="7">
        <v>0</v>
      </c>
      <c r="BK32" s="7">
        <v>0</v>
      </c>
      <c r="BL32" s="7">
        <v>0</v>
      </c>
      <c r="BM32" s="7">
        <v>0</v>
      </c>
    </row>
    <row r="33" spans="1:65" x14ac:dyDescent="0.25">
      <c r="A33" s="116" t="s">
        <v>135</v>
      </c>
      <c r="C33" s="7">
        <v>66206</v>
      </c>
      <c r="D33" s="7">
        <v>80260</v>
      </c>
      <c r="E33" s="7">
        <v>80008</v>
      </c>
      <c r="F33" s="7">
        <v>89534</v>
      </c>
      <c r="G33" s="7">
        <v>91250</v>
      </c>
      <c r="H33" s="7">
        <v>92066</v>
      </c>
      <c r="I33" s="7">
        <v>95743</v>
      </c>
      <c r="J33" s="7">
        <v>107106</v>
      </c>
      <c r="K33" s="7">
        <v>108923</v>
      </c>
      <c r="L33" s="144">
        <v>89342</v>
      </c>
      <c r="M33" s="144">
        <v>86959</v>
      </c>
      <c r="N33" s="144">
        <v>100934</v>
      </c>
      <c r="O33" s="144">
        <v>91924</v>
      </c>
      <c r="P33" s="144">
        <v>110289</v>
      </c>
      <c r="Q33" s="144">
        <v>106359</v>
      </c>
      <c r="R33" s="146">
        <v>104397</v>
      </c>
      <c r="S33" s="147">
        <v>116631</v>
      </c>
      <c r="T33" s="100">
        <v>141188</v>
      </c>
      <c r="U33" s="100">
        <v>157900</v>
      </c>
      <c r="V33" s="100">
        <v>197268</v>
      </c>
      <c r="W33" s="100">
        <v>237811</v>
      </c>
      <c r="X33" s="100">
        <v>225279</v>
      </c>
      <c r="Y33" s="100">
        <v>202398</v>
      </c>
      <c r="Z33" s="100">
        <v>224818</v>
      </c>
      <c r="AA33" s="100">
        <v>242532.5</v>
      </c>
      <c r="AB33" s="100">
        <v>243689</v>
      </c>
      <c r="AC33" s="100">
        <v>256262</v>
      </c>
      <c r="AD33" s="100">
        <v>259150</v>
      </c>
      <c r="AE33" s="100">
        <v>255129</v>
      </c>
      <c r="AF33" s="100">
        <v>284457</v>
      </c>
      <c r="AG33" s="100">
        <v>282250</v>
      </c>
      <c r="AH33" s="100">
        <v>260168</v>
      </c>
      <c r="AI33" s="100">
        <v>289717.5</v>
      </c>
      <c r="AJ33" s="100">
        <v>312944</v>
      </c>
      <c r="AK33" s="100">
        <v>322589</v>
      </c>
      <c r="AL33" s="100">
        <v>268312</v>
      </c>
      <c r="AM33" s="100">
        <v>335284</v>
      </c>
      <c r="AN33" s="100">
        <v>356335</v>
      </c>
      <c r="AO33" s="100">
        <v>354304</v>
      </c>
      <c r="AP33" s="100">
        <v>349094.5</v>
      </c>
      <c r="AQ33" s="100">
        <v>254868</v>
      </c>
      <c r="AR33" s="100">
        <v>418340</v>
      </c>
      <c r="AS33" s="100">
        <v>393161</v>
      </c>
      <c r="AT33" s="100">
        <v>273688</v>
      </c>
      <c r="AU33" s="100">
        <v>367095</v>
      </c>
      <c r="AV33" s="100">
        <v>333720</v>
      </c>
      <c r="AW33" s="100">
        <v>394367.4</v>
      </c>
      <c r="AX33" s="100">
        <v>330563.59999999998</v>
      </c>
      <c r="AY33" s="100">
        <v>404381.8</v>
      </c>
      <c r="AZ33" s="147">
        <v>441858</v>
      </c>
      <c r="BA33" s="147">
        <v>394903.2</v>
      </c>
      <c r="BB33" s="147">
        <v>441427.8</v>
      </c>
      <c r="BC33" s="147">
        <v>398592.7</v>
      </c>
      <c r="BD33" s="7">
        <v>443313</v>
      </c>
      <c r="BE33" s="7">
        <v>421235.4</v>
      </c>
      <c r="BF33" s="7">
        <v>463760</v>
      </c>
      <c r="BG33" s="7">
        <v>466676</v>
      </c>
      <c r="BH33" s="148">
        <v>493797</v>
      </c>
      <c r="BI33" s="7">
        <v>503600</v>
      </c>
      <c r="BJ33" s="7">
        <v>494185</v>
      </c>
      <c r="BK33" s="7">
        <v>537320</v>
      </c>
      <c r="BL33" s="7">
        <v>515607</v>
      </c>
      <c r="BM33" s="7">
        <v>539088</v>
      </c>
    </row>
    <row r="34" spans="1:65" x14ac:dyDescent="0.25">
      <c r="A34" s="116" t="s">
        <v>136</v>
      </c>
      <c r="C34" s="7">
        <v>21825</v>
      </c>
      <c r="D34" s="7">
        <v>31036</v>
      </c>
      <c r="E34" s="7">
        <v>38204</v>
      </c>
      <c r="F34" s="7">
        <v>41973</v>
      </c>
      <c r="G34" s="7">
        <v>44088</v>
      </c>
      <c r="H34" s="7">
        <v>44129</v>
      </c>
      <c r="I34" s="7">
        <v>51133</v>
      </c>
      <c r="J34" s="7">
        <v>51021</v>
      </c>
      <c r="K34" s="7">
        <v>45042</v>
      </c>
      <c r="L34" s="144">
        <v>61590</v>
      </c>
      <c r="M34" s="144">
        <v>57349</v>
      </c>
      <c r="N34" s="144">
        <v>59186</v>
      </c>
      <c r="O34" s="144">
        <v>60642</v>
      </c>
      <c r="P34" s="144">
        <v>58757</v>
      </c>
      <c r="Q34" s="144">
        <v>59340</v>
      </c>
      <c r="R34" s="146">
        <v>89958</v>
      </c>
      <c r="S34" s="147">
        <v>87533</v>
      </c>
      <c r="T34" s="100">
        <v>109483</v>
      </c>
      <c r="U34" s="100">
        <v>91667</v>
      </c>
      <c r="V34" s="100">
        <v>104326</v>
      </c>
      <c r="W34" s="100">
        <v>111177</v>
      </c>
      <c r="X34" s="100">
        <v>92796</v>
      </c>
      <c r="Y34" s="100">
        <v>96169</v>
      </c>
      <c r="Z34" s="100">
        <v>104855</v>
      </c>
      <c r="AA34" s="100">
        <v>99068.5</v>
      </c>
      <c r="AB34" s="100">
        <v>131056</v>
      </c>
      <c r="AC34" s="100">
        <v>113064</v>
      </c>
      <c r="AD34" s="100">
        <v>136194</v>
      </c>
      <c r="AE34" s="100">
        <v>165072</v>
      </c>
      <c r="AF34" s="100">
        <v>234257</v>
      </c>
      <c r="AG34" s="100">
        <v>178256</v>
      </c>
      <c r="AH34" s="100">
        <v>231689</v>
      </c>
      <c r="AI34" s="100">
        <v>206746.5</v>
      </c>
      <c r="AJ34" s="100">
        <v>155885</v>
      </c>
      <c r="AK34" s="100">
        <v>159827.5</v>
      </c>
      <c r="AL34" s="100">
        <v>193614</v>
      </c>
      <c r="AM34" s="100">
        <v>164971</v>
      </c>
      <c r="AN34" s="100">
        <v>161214</v>
      </c>
      <c r="AO34" s="100">
        <v>161007</v>
      </c>
      <c r="AP34" s="100">
        <v>166746.5</v>
      </c>
      <c r="AQ34" s="100">
        <v>165497</v>
      </c>
      <c r="AR34" s="100">
        <v>171188</v>
      </c>
      <c r="AS34" s="100">
        <v>170410</v>
      </c>
      <c r="AT34" s="100">
        <v>130936</v>
      </c>
      <c r="AU34" s="100">
        <v>167682</v>
      </c>
      <c r="AV34" s="100">
        <v>159456</v>
      </c>
      <c r="AW34" s="100">
        <v>191821.4</v>
      </c>
      <c r="AX34" s="100">
        <v>167275.4</v>
      </c>
      <c r="AY34" s="100">
        <v>212344.2</v>
      </c>
      <c r="AZ34" s="147">
        <v>205039</v>
      </c>
      <c r="BA34" s="147">
        <v>178737.8</v>
      </c>
      <c r="BB34" s="147">
        <v>197717</v>
      </c>
      <c r="BC34" s="147">
        <v>156587</v>
      </c>
      <c r="BD34" s="7">
        <v>305060</v>
      </c>
      <c r="BE34" s="7">
        <v>168476.6</v>
      </c>
      <c r="BF34" s="7">
        <v>229221</v>
      </c>
      <c r="BG34" s="7">
        <v>206843</v>
      </c>
      <c r="BH34" s="148">
        <v>308576</v>
      </c>
      <c r="BI34" s="7">
        <v>209886</v>
      </c>
      <c r="BJ34" s="7">
        <v>274923</v>
      </c>
      <c r="BK34" s="7">
        <v>244478</v>
      </c>
      <c r="BL34" s="7">
        <v>286437</v>
      </c>
      <c r="BM34" s="7">
        <v>236663</v>
      </c>
    </row>
    <row r="35" spans="1:65" x14ac:dyDescent="0.25">
      <c r="C35" s="7"/>
      <c r="D35" s="7"/>
      <c r="E35" s="7"/>
      <c r="F35" s="7"/>
      <c r="G35" s="7"/>
      <c r="H35" s="7"/>
      <c r="I35" s="7"/>
      <c r="J35" s="7"/>
      <c r="K35" s="7"/>
      <c r="L35" s="144"/>
      <c r="M35" s="144"/>
      <c r="N35" s="144"/>
      <c r="O35" s="14"/>
      <c r="P35" s="144"/>
      <c r="Q35" s="144"/>
      <c r="R35" s="146"/>
      <c r="S35" s="147"/>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47"/>
      <c r="BA35" s="147"/>
      <c r="BB35" s="147"/>
      <c r="BC35" s="147"/>
      <c r="BD35" s="7"/>
      <c r="BE35" s="7"/>
      <c r="BF35" s="7"/>
      <c r="BG35" s="7"/>
      <c r="BH35" s="148"/>
    </row>
    <row r="36" spans="1:65" x14ac:dyDescent="0.25">
      <c r="A36" s="116" t="s">
        <v>137</v>
      </c>
      <c r="C36" s="7">
        <v>376864</v>
      </c>
      <c r="D36" s="7">
        <v>429137</v>
      </c>
      <c r="E36" s="7">
        <v>480357</v>
      </c>
      <c r="F36" s="7">
        <v>514806</v>
      </c>
      <c r="G36" s="7">
        <v>540184</v>
      </c>
      <c r="H36" s="7">
        <v>561696</v>
      </c>
      <c r="I36" s="7">
        <v>585567</v>
      </c>
      <c r="J36" s="7">
        <v>625734</v>
      </c>
      <c r="K36" s="7">
        <v>667393</v>
      </c>
      <c r="L36" s="144">
        <f>L11+L12+L13+L14+L17+L20+L23+L26+L29+L32+L33+L34</f>
        <v>703509</v>
      </c>
      <c r="M36" s="144">
        <f>M11+M12+M13+M14+M17+M20+M23+M26+M29+M32+M33+M34</f>
        <v>753972</v>
      </c>
      <c r="N36" s="144">
        <f>N11+N12+N13+N14+N17+N20+N23+N26+N29+N32+N33+N34</f>
        <v>883654</v>
      </c>
      <c r="O36" s="144">
        <f>O11+O12+O13+O14+O17+O20+O23+O26+O29+O32+O33+O34</f>
        <v>932436</v>
      </c>
      <c r="P36" s="144">
        <f>(P11+P12+P13+P14+P17+P20+P23+P26+P29+P32+P33+P34)</f>
        <v>1079923</v>
      </c>
      <c r="Q36" s="144">
        <f>(Q11+Q12+Q13+Q14+Q17+Q20+Q23+Q26+Q29+Q32+Q33+Q34)</f>
        <v>1155057</v>
      </c>
      <c r="R36" s="146">
        <f>(R11+R12+R13+R14+R17+R20+R23+R26+R29+R32+R33+R34)</f>
        <v>1396737</v>
      </c>
      <c r="S36" s="147">
        <v>1416783</v>
      </c>
      <c r="T36" s="100">
        <f>T11+T12+T13+T14+T17+T20+T23+T26+T29+T32+T33+T34</f>
        <v>1643948</v>
      </c>
      <c r="U36" s="100">
        <v>1664285</v>
      </c>
      <c r="V36" s="100">
        <v>1808259</v>
      </c>
      <c r="W36" s="100">
        <v>1865230</v>
      </c>
      <c r="X36" s="100">
        <v>1960538</v>
      </c>
      <c r="Y36" s="100">
        <v>2000224</v>
      </c>
      <c r="Z36" s="100">
        <v>2162906</v>
      </c>
      <c r="AA36" s="100">
        <v>2294561.6</v>
      </c>
      <c r="AB36" s="100">
        <v>2384574</v>
      </c>
      <c r="AC36" s="100">
        <v>2470867.5</v>
      </c>
      <c r="AD36" s="100">
        <v>2675361.6</v>
      </c>
      <c r="AE36" s="100">
        <v>2856234</v>
      </c>
      <c r="AF36" s="100">
        <v>3087460</v>
      </c>
      <c r="AG36" s="100">
        <v>3105497</v>
      </c>
      <c r="AH36" s="100">
        <v>3141423</v>
      </c>
      <c r="AI36" s="100">
        <v>3230831</v>
      </c>
      <c r="AJ36" s="100">
        <v>2950313</v>
      </c>
      <c r="AK36" s="100">
        <v>2929340.2</v>
      </c>
      <c r="AL36" s="100">
        <f>AL34+AL33+AL32+AL29+AL26+AL23+AL20+AL17+AL14+AL13+AL12+AL11</f>
        <v>3286895.4</v>
      </c>
      <c r="AM36" s="100">
        <v>3325327</v>
      </c>
      <c r="AN36" s="100">
        <v>3897488</v>
      </c>
      <c r="AO36" s="100">
        <v>4315804</v>
      </c>
      <c r="AP36" s="100">
        <v>4387742</v>
      </c>
      <c r="AQ36" s="100">
        <v>4120888</v>
      </c>
      <c r="AR36" s="100">
        <v>4151336</v>
      </c>
      <c r="AS36" s="100">
        <v>4187248</v>
      </c>
      <c r="AT36" s="100">
        <v>4045136</v>
      </c>
      <c r="AU36" s="100">
        <v>4117761</v>
      </c>
      <c r="AV36" s="100">
        <v>4265453</v>
      </c>
      <c r="AW36" s="100">
        <v>4269460.5</v>
      </c>
      <c r="AX36" s="100">
        <v>3883501.8</v>
      </c>
      <c r="AY36" s="100">
        <v>3880166.6</v>
      </c>
      <c r="AZ36" s="7">
        <f t="shared" ref="AZ36:BK36" si="0">+AZ34+AZ33+AZ32+AZ29+AZ26+AZ23+AZ20+AZ17+AZ14+AZ13+AZ12+AZ11</f>
        <v>3906929</v>
      </c>
      <c r="BA36" s="7">
        <f t="shared" si="0"/>
        <v>3679566.6</v>
      </c>
      <c r="BB36" s="7">
        <f t="shared" si="0"/>
        <v>4013605.8000000003</v>
      </c>
      <c r="BC36" s="7">
        <f t="shared" si="0"/>
        <v>3892290.1</v>
      </c>
      <c r="BD36" s="7">
        <f t="shared" si="0"/>
        <v>4276715</v>
      </c>
      <c r="BE36" s="7">
        <f t="shared" si="0"/>
        <v>4013110.6000000006</v>
      </c>
      <c r="BF36" s="7">
        <f t="shared" si="0"/>
        <v>4392629</v>
      </c>
      <c r="BG36" s="7">
        <f t="shared" si="0"/>
        <v>4360023</v>
      </c>
      <c r="BH36" s="7">
        <f t="shared" si="0"/>
        <v>4558929</v>
      </c>
      <c r="BI36" s="7">
        <f t="shared" si="0"/>
        <v>4521202</v>
      </c>
      <c r="BJ36" s="7">
        <f t="shared" si="0"/>
        <v>4769143</v>
      </c>
      <c r="BK36" s="7">
        <f t="shared" si="0"/>
        <v>4701305</v>
      </c>
      <c r="BL36" s="7">
        <f>+BL34+BL33+BL32+BL29+BL26+BL23+BL20+BL17+BL14+BL13+BL12+BL11</f>
        <v>5061836</v>
      </c>
      <c r="BM36" s="7">
        <f>+BM34+BM33+BM32+BM29+BM26+BM23+BM20+BM17+BM14+BM13+BM12+BM11</f>
        <v>5041962</v>
      </c>
    </row>
    <row r="37" spans="1:65" x14ac:dyDescent="0.25">
      <c r="C37" s="7"/>
      <c r="D37" s="7"/>
      <c r="E37" s="7"/>
      <c r="F37" s="7"/>
      <c r="G37" s="7"/>
      <c r="H37" s="7"/>
      <c r="I37" s="7"/>
      <c r="J37" s="7"/>
      <c r="K37" s="7"/>
      <c r="L37" s="144"/>
      <c r="M37" s="144"/>
      <c r="N37" s="144"/>
      <c r="O37" s="14"/>
      <c r="P37" s="144"/>
      <c r="Q37" s="144"/>
      <c r="R37" s="146"/>
      <c r="S37" s="147"/>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47"/>
      <c r="BA37" s="147"/>
      <c r="BB37" s="147"/>
      <c r="BC37" s="147"/>
      <c r="BD37" s="7"/>
      <c r="BE37" s="7"/>
      <c r="BF37" s="7"/>
      <c r="BG37" s="7"/>
      <c r="BH37" s="148"/>
    </row>
    <row r="38" spans="1:65" x14ac:dyDescent="0.25">
      <c r="A38" s="116" t="s">
        <v>138</v>
      </c>
      <c r="C38" s="7">
        <v>11306</v>
      </c>
      <c r="D38" s="7">
        <v>12874.11</v>
      </c>
      <c r="E38" s="7">
        <v>14411</v>
      </c>
      <c r="F38" s="7">
        <v>15444</v>
      </c>
      <c r="G38" s="7">
        <v>16206</v>
      </c>
      <c r="H38" s="7">
        <v>16851</v>
      </c>
      <c r="I38" s="7">
        <v>17567</v>
      </c>
      <c r="J38" s="7">
        <v>18772</v>
      </c>
      <c r="K38" s="7">
        <v>20022</v>
      </c>
      <c r="L38" s="144">
        <v>21105</v>
      </c>
      <c r="M38" s="144">
        <v>22619</v>
      </c>
      <c r="N38" s="144">
        <v>26510</v>
      </c>
      <c r="O38" s="144">
        <v>27973</v>
      </c>
      <c r="P38" s="144">
        <v>32398</v>
      </c>
      <c r="Q38" s="144">
        <v>34652</v>
      </c>
      <c r="R38" s="146">
        <v>41902</v>
      </c>
      <c r="S38" s="147">
        <v>42503.49</v>
      </c>
      <c r="T38" s="100">
        <v>49318.400000000001</v>
      </c>
      <c r="U38" s="100">
        <v>49929</v>
      </c>
      <c r="V38" s="100">
        <v>54248</v>
      </c>
      <c r="W38" s="100">
        <v>55957</v>
      </c>
      <c r="X38" s="100">
        <v>58816.14</v>
      </c>
      <c r="Y38" s="100">
        <v>60006.720000000001</v>
      </c>
      <c r="Z38" s="100">
        <v>64887.18</v>
      </c>
      <c r="AA38" s="100">
        <v>68836.847999999998</v>
      </c>
      <c r="AB38" s="100">
        <v>71537.22</v>
      </c>
      <c r="AC38" s="100">
        <v>74126.370921449998</v>
      </c>
      <c r="AD38" s="100">
        <v>80260.847999999998</v>
      </c>
      <c r="AE38" s="100">
        <v>85687.419872760001</v>
      </c>
      <c r="AF38" s="100">
        <v>92623.8</v>
      </c>
      <c r="AG38" s="100">
        <v>93164.91</v>
      </c>
      <c r="AH38" s="100">
        <v>94242.69</v>
      </c>
      <c r="AI38" s="100">
        <v>96924.93</v>
      </c>
      <c r="AJ38" s="100">
        <v>88509.39</v>
      </c>
      <c r="AK38" s="100">
        <v>87880.206000000006</v>
      </c>
      <c r="AL38" s="100">
        <f>AL36*0.03</f>
        <v>98606.861999999994</v>
      </c>
      <c r="AM38" s="100">
        <v>99759.81</v>
      </c>
      <c r="AN38" s="100">
        <v>116925</v>
      </c>
      <c r="AO38" s="100">
        <v>129475</v>
      </c>
      <c r="AP38" s="100">
        <v>131632</v>
      </c>
      <c r="AQ38" s="100">
        <v>123626</v>
      </c>
      <c r="AR38" s="100">
        <v>124540</v>
      </c>
      <c r="AS38" s="100">
        <v>125618</v>
      </c>
      <c r="AT38" s="100">
        <v>121354</v>
      </c>
      <c r="AU38" s="100">
        <v>123532</v>
      </c>
      <c r="AV38" s="100">
        <v>127963</v>
      </c>
      <c r="AW38" s="100">
        <v>128084</v>
      </c>
      <c r="AX38" s="100">
        <v>116505.1</v>
      </c>
      <c r="AY38" s="100">
        <v>116405</v>
      </c>
      <c r="AZ38" s="147">
        <v>117208</v>
      </c>
      <c r="BA38" s="147">
        <v>110387</v>
      </c>
      <c r="BB38" s="147">
        <v>120408.2</v>
      </c>
      <c r="BC38" s="147">
        <v>116768.7</v>
      </c>
      <c r="BD38" s="7">
        <v>128301</v>
      </c>
      <c r="BE38" s="7">
        <v>120393.3</v>
      </c>
      <c r="BF38" s="7">
        <v>131779</v>
      </c>
      <c r="BG38" s="7">
        <v>130801</v>
      </c>
      <c r="BH38" s="148">
        <v>136768</v>
      </c>
      <c r="BI38" s="7">
        <v>135636</v>
      </c>
      <c r="BJ38" s="7">
        <v>143074</v>
      </c>
      <c r="BK38" s="7">
        <v>141039</v>
      </c>
      <c r="BL38" s="7">
        <v>151855</v>
      </c>
      <c r="BM38" s="7">
        <v>151259</v>
      </c>
    </row>
    <row r="39" spans="1:65" x14ac:dyDescent="0.25">
      <c r="A39" s="116" t="s">
        <v>139</v>
      </c>
      <c r="C39" s="7">
        <v>24650</v>
      </c>
      <c r="D39" s="7">
        <v>27900</v>
      </c>
      <c r="E39" s="7">
        <v>57800</v>
      </c>
      <c r="F39" s="7">
        <v>43875</v>
      </c>
      <c r="G39" s="7">
        <v>57568</v>
      </c>
      <c r="H39" s="7">
        <v>55125</v>
      </c>
      <c r="I39" s="7">
        <v>65250</v>
      </c>
      <c r="J39" s="7">
        <v>85143</v>
      </c>
      <c r="K39" s="7">
        <v>83086</v>
      </c>
      <c r="L39" s="144">
        <v>88060</v>
      </c>
      <c r="M39" s="144">
        <v>118300</v>
      </c>
      <c r="N39" s="144">
        <v>144760</v>
      </c>
      <c r="O39" s="144">
        <v>143867</v>
      </c>
      <c r="P39" s="144">
        <v>172980</v>
      </c>
      <c r="Q39" s="144">
        <v>173100</v>
      </c>
      <c r="R39" s="146">
        <v>188190</v>
      </c>
      <c r="S39" s="147">
        <v>178965</v>
      </c>
      <c r="T39" s="100">
        <v>267020</v>
      </c>
      <c r="U39" s="100">
        <v>277182</v>
      </c>
      <c r="V39" s="100">
        <v>236840</v>
      </c>
      <c r="W39" s="100">
        <v>197600</v>
      </c>
      <c r="X39" s="100">
        <v>149760</v>
      </c>
      <c r="Y39" s="100">
        <v>186830</v>
      </c>
      <c r="Z39" s="100">
        <v>177120</v>
      </c>
      <c r="AA39" s="100">
        <v>172080</v>
      </c>
      <c r="AB39" s="100">
        <v>169750</v>
      </c>
      <c r="AC39" s="100">
        <v>148216.4</v>
      </c>
      <c r="AD39" s="100">
        <v>159390.29999999999</v>
      </c>
      <c r="AE39" s="100">
        <v>160440</v>
      </c>
      <c r="AF39" s="100">
        <v>171675</v>
      </c>
      <c r="AG39" s="100">
        <v>170550</v>
      </c>
      <c r="AH39" s="100">
        <v>177600</v>
      </c>
      <c r="AI39" s="100">
        <v>182160</v>
      </c>
      <c r="AJ39" s="100">
        <v>169249.5</v>
      </c>
      <c r="AK39" s="100">
        <v>174750</v>
      </c>
      <c r="AL39" s="100">
        <v>182000.2</v>
      </c>
      <c r="AM39" s="100">
        <v>178000.3</v>
      </c>
      <c r="AN39" s="100">
        <v>190400</v>
      </c>
      <c r="AO39" s="100">
        <v>199200</v>
      </c>
      <c r="AP39" s="100">
        <v>235909</v>
      </c>
      <c r="AQ39" s="100">
        <v>235909</v>
      </c>
      <c r="AR39" s="100">
        <v>210180</v>
      </c>
      <c r="AS39" s="100">
        <v>210398</v>
      </c>
      <c r="AT39" s="100">
        <v>215800</v>
      </c>
      <c r="AU39" s="100">
        <v>229547</v>
      </c>
      <c r="AV39" s="100">
        <v>238974</v>
      </c>
      <c r="AW39" s="100">
        <v>240500</v>
      </c>
      <c r="AX39" s="100">
        <v>226882.5</v>
      </c>
      <c r="AY39" s="100">
        <v>220707.5</v>
      </c>
      <c r="AZ39" s="147">
        <v>218562</v>
      </c>
      <c r="BA39" s="147">
        <v>223340</v>
      </c>
      <c r="BB39" s="147">
        <v>313875</v>
      </c>
      <c r="BC39" s="147">
        <v>318420</v>
      </c>
      <c r="BD39" s="7">
        <v>353520</v>
      </c>
      <c r="BE39" s="7">
        <v>369630</v>
      </c>
      <c r="BF39" s="7">
        <v>357660</v>
      </c>
      <c r="BG39" s="7">
        <v>336105</v>
      </c>
      <c r="BH39" s="148">
        <v>322287</v>
      </c>
      <c r="BI39" s="7">
        <v>313258</v>
      </c>
      <c r="BJ39" s="7">
        <v>313794</v>
      </c>
      <c r="BK39" s="7">
        <v>312095</v>
      </c>
      <c r="BL39" s="7">
        <v>389592</v>
      </c>
      <c r="BM39" s="7">
        <v>345762</v>
      </c>
    </row>
    <row r="40" spans="1:65" x14ac:dyDescent="0.25">
      <c r="A40" s="116" t="s">
        <v>208</v>
      </c>
      <c r="C40" s="7">
        <v>6455</v>
      </c>
      <c r="D40" s="7">
        <v>6581</v>
      </c>
      <c r="E40" s="7">
        <v>6852</v>
      </c>
      <c r="F40" s="7">
        <v>7264</v>
      </c>
      <c r="G40" s="7">
        <v>8639</v>
      </c>
      <c r="H40" s="7">
        <v>9746</v>
      </c>
      <c r="I40" s="7">
        <v>10156</v>
      </c>
      <c r="J40" s="7">
        <v>11410</v>
      </c>
      <c r="K40" s="7">
        <v>15324</v>
      </c>
      <c r="L40" s="144">
        <v>14610</v>
      </c>
      <c r="M40" s="144">
        <v>16891</v>
      </c>
      <c r="N40" s="144">
        <v>15823</v>
      </c>
      <c r="O40" s="144">
        <v>18811</v>
      </c>
      <c r="P40" s="144">
        <v>17411</v>
      </c>
      <c r="Q40" s="144">
        <v>24748</v>
      </c>
      <c r="R40" s="146">
        <v>28969</v>
      </c>
      <c r="S40" s="147">
        <v>28072</v>
      </c>
      <c r="T40" s="100">
        <v>34451.199999999997</v>
      </c>
      <c r="U40" s="100">
        <v>28007</v>
      </c>
      <c r="V40" s="100">
        <v>32821</v>
      </c>
      <c r="W40" s="100">
        <v>36173</v>
      </c>
      <c r="X40" s="100">
        <v>31810</v>
      </c>
      <c r="Y40" s="100">
        <v>40080</v>
      </c>
      <c r="Z40" s="100">
        <v>41420</v>
      </c>
      <c r="AA40" s="100">
        <v>38488.5</v>
      </c>
      <c r="AB40" s="100">
        <v>42034.400000000001</v>
      </c>
      <c r="AC40" s="100">
        <v>49460.3</v>
      </c>
      <c r="AD40" s="100">
        <v>46836</v>
      </c>
      <c r="AE40" s="100">
        <v>48453</v>
      </c>
      <c r="AF40" s="100">
        <v>43652</v>
      </c>
      <c r="AG40" s="100">
        <v>48688</v>
      </c>
      <c r="AH40" s="100">
        <v>43087.5</v>
      </c>
      <c r="AI40" s="100">
        <v>50490</v>
      </c>
      <c r="AJ40" s="100">
        <v>54135.5</v>
      </c>
      <c r="AK40" s="100">
        <v>54821</v>
      </c>
      <c r="AL40" s="100">
        <v>57499.3</v>
      </c>
      <c r="AM40" s="100">
        <v>69445.399999999994</v>
      </c>
      <c r="AN40" s="100">
        <v>30028</v>
      </c>
      <c r="AO40" s="100">
        <v>27618</v>
      </c>
      <c r="AP40" s="100">
        <v>20592</v>
      </c>
      <c r="AQ40" s="100">
        <v>19522</v>
      </c>
      <c r="AR40" s="100">
        <v>22375</v>
      </c>
      <c r="AS40" s="100">
        <v>24266</v>
      </c>
      <c r="AT40" s="100">
        <v>17743</v>
      </c>
      <c r="AU40" s="100">
        <v>23458</v>
      </c>
      <c r="AV40" s="100">
        <v>27162</v>
      </c>
      <c r="AW40" s="100">
        <v>22272</v>
      </c>
      <c r="AX40" s="100">
        <v>17882.7</v>
      </c>
      <c r="AY40" s="100">
        <v>21689.200000000001</v>
      </c>
      <c r="AZ40" s="147">
        <v>22913</v>
      </c>
      <c r="BA40" s="147">
        <v>35272.800000000003</v>
      </c>
      <c r="BB40" s="147">
        <v>27849.7</v>
      </c>
      <c r="BC40" s="147">
        <v>36424</v>
      </c>
      <c r="BD40" s="7">
        <v>26481</v>
      </c>
      <c r="BE40" s="7">
        <v>25792.5</v>
      </c>
      <c r="BF40" s="7">
        <v>21190</v>
      </c>
      <c r="BG40" s="7">
        <v>23278</v>
      </c>
      <c r="BH40" s="148">
        <v>25065</v>
      </c>
      <c r="BI40" s="7">
        <v>27788</v>
      </c>
      <c r="BJ40" s="7">
        <v>28057</v>
      </c>
      <c r="BK40" s="7">
        <v>44152</v>
      </c>
      <c r="BL40" s="7">
        <v>33367</v>
      </c>
      <c r="BM40" s="7">
        <v>29914</v>
      </c>
    </row>
    <row r="41" spans="1:65" x14ac:dyDescent="0.25">
      <c r="C41" s="7"/>
      <c r="D41" s="7"/>
      <c r="E41" s="7"/>
      <c r="F41" s="7"/>
      <c r="G41" s="7"/>
      <c r="H41" s="7"/>
      <c r="I41" s="7"/>
      <c r="J41" s="7"/>
      <c r="K41" s="7"/>
      <c r="L41" s="144"/>
      <c r="M41" s="144"/>
      <c r="N41" s="144"/>
      <c r="O41" s="144"/>
      <c r="P41" s="144"/>
      <c r="Q41" s="144"/>
      <c r="R41" s="146"/>
      <c r="S41" s="147"/>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47"/>
      <c r="BA41" s="147"/>
      <c r="BB41" s="147"/>
      <c r="BC41" s="147"/>
      <c r="BD41" s="7"/>
      <c r="BE41" s="7"/>
      <c r="BF41" s="7"/>
      <c r="BG41" s="7"/>
      <c r="BH41" s="148"/>
    </row>
    <row r="42" spans="1:65" x14ac:dyDescent="0.25">
      <c r="A42" s="116" t="s">
        <v>140</v>
      </c>
      <c r="C42" s="7">
        <v>419274</v>
      </c>
      <c r="D42" s="7">
        <v>476492.11</v>
      </c>
      <c r="E42" s="7">
        <v>559420</v>
      </c>
      <c r="F42" s="7">
        <v>581389</v>
      </c>
      <c r="G42" s="7">
        <v>622597</v>
      </c>
      <c r="H42" s="7">
        <v>643418</v>
      </c>
      <c r="I42" s="7">
        <v>678540</v>
      </c>
      <c r="J42" s="7">
        <v>741059</v>
      </c>
      <c r="K42" s="7">
        <v>785825</v>
      </c>
      <c r="L42" s="144">
        <f>SUM(L36:L40)</f>
        <v>827284</v>
      </c>
      <c r="M42" s="144">
        <f>SUM(M36:M40)</f>
        <v>911782</v>
      </c>
      <c r="N42" s="144">
        <f>N36+N38+N39+N40</f>
        <v>1070747</v>
      </c>
      <c r="O42" s="144">
        <f>O36+O38+O39+O40</f>
        <v>1123087</v>
      </c>
      <c r="P42" s="144">
        <f>SUM(P36:P40)</f>
        <v>1302712</v>
      </c>
      <c r="Q42" s="144">
        <f>SUM(Q36:Q40)</f>
        <v>1387557</v>
      </c>
      <c r="R42" s="100">
        <v>1655798</v>
      </c>
      <c r="S42" s="147">
        <v>1666323.49</v>
      </c>
      <c r="T42" s="100">
        <f>T36+T38+T39+T40</f>
        <v>1994737.5999999999</v>
      </c>
      <c r="U42" s="100">
        <v>2019403</v>
      </c>
      <c r="V42" s="100">
        <v>2132168</v>
      </c>
      <c r="W42" s="100">
        <v>2154960</v>
      </c>
      <c r="X42" s="100">
        <v>2200924.14</v>
      </c>
      <c r="Y42" s="100">
        <v>2287140.7200000002</v>
      </c>
      <c r="Z42" s="100">
        <v>2446333.1800000002</v>
      </c>
      <c r="AA42" s="100">
        <v>2573966.9479999999</v>
      </c>
      <c r="AB42" s="100">
        <v>2667895.62</v>
      </c>
      <c r="AC42" s="100">
        <v>2742670.5709214499</v>
      </c>
      <c r="AD42" s="100">
        <v>2961848.7479999997</v>
      </c>
      <c r="AE42" s="100">
        <v>3150814.4198727598</v>
      </c>
      <c r="AF42" s="100">
        <v>3395410.8</v>
      </c>
      <c r="AG42" s="100">
        <v>3417899.91</v>
      </c>
      <c r="AH42" s="100">
        <v>3456353.19</v>
      </c>
      <c r="AI42" s="100">
        <v>3560405.93</v>
      </c>
      <c r="AJ42" s="100">
        <v>3262207.39</v>
      </c>
      <c r="AK42" s="100">
        <v>3246791.4060000004</v>
      </c>
      <c r="AL42" s="100">
        <f>AL36+AL38+AL39+AL40</f>
        <v>3625001.7620000001</v>
      </c>
      <c r="AM42" s="100">
        <v>3672532.51</v>
      </c>
      <c r="AN42" s="100">
        <v>4234841</v>
      </c>
      <c r="AO42" s="100">
        <v>4672097</v>
      </c>
      <c r="AP42" s="100">
        <v>4775875</v>
      </c>
      <c r="AQ42" s="100">
        <v>4499945</v>
      </c>
      <c r="AR42" s="100">
        <v>4508431</v>
      </c>
      <c r="AS42" s="100">
        <v>4547530</v>
      </c>
      <c r="AT42" s="100">
        <v>4400033</v>
      </c>
      <c r="AU42" s="100">
        <v>4494298</v>
      </c>
      <c r="AV42" s="100">
        <v>4659552</v>
      </c>
      <c r="AW42" s="100">
        <v>4660316.5</v>
      </c>
      <c r="AX42" s="100">
        <v>4244772.0999999996</v>
      </c>
      <c r="AY42" s="100">
        <v>4238968.3</v>
      </c>
      <c r="AZ42" s="7">
        <f t="shared" ref="AZ42:BK42" si="1">+AZ36+SUM(AZ38:AZ40)</f>
        <v>4265612</v>
      </c>
      <c r="BA42" s="7">
        <f t="shared" si="1"/>
        <v>4048566.4</v>
      </c>
      <c r="BB42" s="7">
        <f t="shared" si="1"/>
        <v>4475738.7</v>
      </c>
      <c r="BC42" s="7">
        <f t="shared" si="1"/>
        <v>4363902.8</v>
      </c>
      <c r="BD42" s="7">
        <f t="shared" si="1"/>
        <v>4785017</v>
      </c>
      <c r="BE42" s="7">
        <f t="shared" si="1"/>
        <v>4528926.4000000004</v>
      </c>
      <c r="BF42" s="7">
        <f t="shared" si="1"/>
        <v>4903258</v>
      </c>
      <c r="BG42" s="7">
        <f t="shared" si="1"/>
        <v>4850207</v>
      </c>
      <c r="BH42" s="7">
        <f t="shared" si="1"/>
        <v>5043049</v>
      </c>
      <c r="BI42" s="7">
        <f t="shared" si="1"/>
        <v>4997884</v>
      </c>
      <c r="BJ42" s="7">
        <f t="shared" si="1"/>
        <v>5254068</v>
      </c>
      <c r="BK42" s="7">
        <f t="shared" si="1"/>
        <v>5198591</v>
      </c>
      <c r="BL42" s="7">
        <f>+BL36+SUM(BL38:BL40)</f>
        <v>5636650</v>
      </c>
      <c r="BM42" s="7">
        <f>+BM36+SUM(BM38:BM40)</f>
        <v>5568897</v>
      </c>
    </row>
    <row r="43" spans="1:65" x14ac:dyDescent="0.25">
      <c r="A43" s="116" t="s">
        <v>141</v>
      </c>
      <c r="C43" s="129">
        <v>4.7409999999999997</v>
      </c>
      <c r="D43" s="129">
        <v>5.0449999999999999</v>
      </c>
      <c r="E43" s="129">
        <v>4.84</v>
      </c>
      <c r="F43" s="129">
        <v>4.9400000000000004</v>
      </c>
      <c r="G43" s="129">
        <v>5.13</v>
      </c>
      <c r="H43" s="129">
        <v>5.19</v>
      </c>
      <c r="I43" s="129">
        <v>5.25</v>
      </c>
      <c r="J43" s="129">
        <v>5.3019999999999996</v>
      </c>
      <c r="K43" s="129">
        <v>5.4139999999999997</v>
      </c>
      <c r="L43" s="149">
        <v>5.3239999999999998</v>
      </c>
      <c r="M43" s="149">
        <v>5.2190000000000003</v>
      </c>
      <c r="N43" s="149">
        <v>4.9939999999999998</v>
      </c>
      <c r="O43" s="149">
        <v>5.109</v>
      </c>
      <c r="P43" s="149">
        <v>5.3109999999999999</v>
      </c>
      <c r="Q43" s="149">
        <v>5.0999999999999996</v>
      </c>
      <c r="R43" s="150">
        <v>5.4770000000000003</v>
      </c>
      <c r="S43" s="147">
        <v>5.0940000000000003</v>
      </c>
      <c r="T43" s="114">
        <v>5.9020000000000001</v>
      </c>
      <c r="U43" s="114">
        <v>4.7889999999999997</v>
      </c>
      <c r="V43" s="114">
        <v>5.5</v>
      </c>
      <c r="W43" s="114">
        <v>6.0570000000000004</v>
      </c>
      <c r="X43" s="114">
        <v>5.26</v>
      </c>
      <c r="Y43" s="114">
        <v>5.65</v>
      </c>
      <c r="Z43" s="114">
        <v>5.6459999999999999</v>
      </c>
      <c r="AA43" s="114">
        <v>5.4710000000000001</v>
      </c>
      <c r="AB43" s="114">
        <v>5.8090000000000002</v>
      </c>
      <c r="AC43" s="114">
        <v>5.89</v>
      </c>
      <c r="AD43" s="114">
        <v>5.7130000000000001</v>
      </c>
      <c r="AE43" s="114">
        <v>5.4119999999999999</v>
      </c>
      <c r="AF43" s="114">
        <v>5.4950000000000001</v>
      </c>
      <c r="AG43" s="114">
        <v>5.8860000000000001</v>
      </c>
      <c r="AH43" s="114">
        <v>5.2919999999999998</v>
      </c>
      <c r="AI43" s="114">
        <v>6.0069999999999997</v>
      </c>
      <c r="AJ43" s="114">
        <v>5.6749999999999998</v>
      </c>
      <c r="AK43" s="114">
        <v>5.9539999999999997</v>
      </c>
      <c r="AL43" s="114">
        <v>6.1929999999999996</v>
      </c>
      <c r="AM43" s="114">
        <v>6.2149999999999999</v>
      </c>
      <c r="AN43" s="114">
        <v>5.8040000000000003</v>
      </c>
      <c r="AO43" s="114">
        <v>5.7779999999999996</v>
      </c>
      <c r="AP43" s="114">
        <v>5.3949999999999996</v>
      </c>
      <c r="AQ43" s="114">
        <v>5.1059999999999999</v>
      </c>
      <c r="AR43" s="114">
        <v>5.5129999999999999</v>
      </c>
      <c r="AS43" s="114">
        <v>5.1740000000000004</v>
      </c>
      <c r="AT43" s="114">
        <v>3.8410000000000002</v>
      </c>
      <c r="AU43" s="114">
        <v>4.7839999999999998</v>
      </c>
      <c r="AV43" s="114">
        <v>4.7770000000000001</v>
      </c>
      <c r="AW43" s="114">
        <v>5.0730000000000004</v>
      </c>
      <c r="AX43" s="114">
        <v>4.1375000000000002</v>
      </c>
      <c r="AY43" s="114">
        <v>5.0206999999999997</v>
      </c>
      <c r="AZ43" s="151">
        <v>5.3330000000000002</v>
      </c>
      <c r="BA43" s="151">
        <v>5.8803999999999998</v>
      </c>
      <c r="BB43" s="151">
        <v>5.2233000000000001</v>
      </c>
      <c r="BC43" s="151">
        <v>5.8305999999999996</v>
      </c>
      <c r="BD43" s="151">
        <v>5.3289999999999997</v>
      </c>
      <c r="BE43" s="151">
        <v>5.3826000000000001</v>
      </c>
      <c r="BF43" s="151">
        <v>5.16</v>
      </c>
      <c r="BG43" s="151">
        <v>5.742</v>
      </c>
      <c r="BH43" s="151">
        <v>5.6260000000000003</v>
      </c>
      <c r="BI43" s="151">
        <v>5.9059999999999997</v>
      </c>
      <c r="BJ43" s="151">
        <v>5.3259999999999996</v>
      </c>
      <c r="BK43" s="151">
        <v>5.8470000000000004</v>
      </c>
      <c r="BL43" s="151">
        <v>5.49</v>
      </c>
      <c r="BM43" s="151">
        <v>5.7460000000000004</v>
      </c>
    </row>
    <row r="44" spans="1:65" x14ac:dyDescent="0.25">
      <c r="A44" s="116" t="s">
        <v>142</v>
      </c>
      <c r="C44" s="7">
        <v>85006</v>
      </c>
      <c r="D44" s="7">
        <v>94458</v>
      </c>
      <c r="E44" s="7">
        <v>115582.64462809918</v>
      </c>
      <c r="F44" s="7">
        <v>117690.0809716599</v>
      </c>
      <c r="G44" s="7">
        <v>121363.93762183236</v>
      </c>
      <c r="H44" s="7">
        <v>121363.93762183236</v>
      </c>
      <c r="I44" s="7">
        <v>121363.93762183236</v>
      </c>
      <c r="J44" s="7">
        <v>139769.70954356849</v>
      </c>
      <c r="K44" s="7">
        <v>145146.84152198007</v>
      </c>
      <c r="L44" s="144">
        <f t="shared" ref="L44:Q44" si="2">L42/L43</f>
        <v>155387.67843726522</v>
      </c>
      <c r="M44" s="144">
        <f t="shared" si="2"/>
        <v>174704.34949223988</v>
      </c>
      <c r="N44" s="144">
        <f t="shared" si="2"/>
        <v>214406.68802563078</v>
      </c>
      <c r="O44" s="144">
        <f t="shared" si="2"/>
        <v>219825.21041299668</v>
      </c>
      <c r="P44" s="144">
        <f t="shared" si="2"/>
        <v>245285.6335906609</v>
      </c>
      <c r="Q44" s="144">
        <f t="shared" si="2"/>
        <v>272070</v>
      </c>
      <c r="R44" s="146">
        <v>302333</v>
      </c>
      <c r="S44" s="147">
        <v>327120</v>
      </c>
      <c r="T44" s="100">
        <v>337967</v>
      </c>
      <c r="U44" s="100">
        <v>421664</v>
      </c>
      <c r="V44" s="100">
        <v>387666.90909090912</v>
      </c>
      <c r="W44" s="100">
        <v>355780.08915304602</v>
      </c>
      <c r="X44" s="100">
        <v>418440</v>
      </c>
      <c r="Y44" s="100">
        <v>404803.66725663707</v>
      </c>
      <c r="Z44" s="100">
        <v>433306</v>
      </c>
      <c r="AA44" s="100">
        <v>470481</v>
      </c>
      <c r="AB44" s="100">
        <v>459246</v>
      </c>
      <c r="AC44" s="100">
        <v>465688</v>
      </c>
      <c r="AD44" s="100">
        <v>518459</v>
      </c>
      <c r="AE44" s="100">
        <v>582150</v>
      </c>
      <c r="AF44" s="100">
        <v>617918</v>
      </c>
      <c r="AG44" s="100">
        <v>580649</v>
      </c>
      <c r="AH44" s="100">
        <v>653131</v>
      </c>
      <c r="AI44" s="100">
        <v>592704</v>
      </c>
      <c r="AJ44" s="100">
        <v>574812</v>
      </c>
      <c r="AK44" s="100">
        <v>545322</v>
      </c>
      <c r="AL44" s="100">
        <v>585293</v>
      </c>
      <c r="AM44" s="100">
        <v>590885</v>
      </c>
      <c r="AN44" s="100">
        <v>732713</v>
      </c>
      <c r="AO44" s="100">
        <v>812797</v>
      </c>
      <c r="AP44" s="100">
        <v>885374</v>
      </c>
      <c r="AQ44" s="100">
        <v>882776</v>
      </c>
      <c r="AR44" s="100">
        <v>818132</v>
      </c>
      <c r="AS44" s="100">
        <v>880427</v>
      </c>
      <c r="AT44" s="100">
        <v>1161088</v>
      </c>
      <c r="AU44" s="100">
        <v>960337</v>
      </c>
      <c r="AV44" s="100">
        <v>989563</v>
      </c>
      <c r="AW44" s="100">
        <v>918891</v>
      </c>
      <c r="AX44" s="100">
        <v>1025926.8</v>
      </c>
      <c r="AY44" s="100">
        <v>904332.5</v>
      </c>
      <c r="AZ44" s="7">
        <f t="shared" ref="AZ44:BK44" si="3">+AZ42/AZ43</f>
        <v>799852.24076504784</v>
      </c>
      <c r="BA44" s="7">
        <f t="shared" si="3"/>
        <v>688484.86497517175</v>
      </c>
      <c r="BB44" s="7">
        <f t="shared" si="3"/>
        <v>856879.50146459136</v>
      </c>
      <c r="BC44" s="7">
        <f t="shared" si="3"/>
        <v>748448.32435769902</v>
      </c>
      <c r="BD44" s="7">
        <f t="shared" si="3"/>
        <v>897920.24770125735</v>
      </c>
      <c r="BE44" s="7">
        <f t="shared" si="3"/>
        <v>841401.25589863642</v>
      </c>
      <c r="BF44" s="7">
        <f t="shared" si="3"/>
        <v>950243.79844961234</v>
      </c>
      <c r="BG44" s="7">
        <f t="shared" si="3"/>
        <v>844689.48101706721</v>
      </c>
      <c r="BH44" s="7">
        <f t="shared" si="3"/>
        <v>896382.68752221821</v>
      </c>
      <c r="BI44" s="7">
        <f t="shared" si="3"/>
        <v>846238.40162546572</v>
      </c>
      <c r="BJ44" s="7">
        <f t="shared" si="3"/>
        <v>986494.17949680821</v>
      </c>
      <c r="BK44" s="7">
        <f t="shared" si="3"/>
        <v>889103.98494954675</v>
      </c>
      <c r="BL44" s="7">
        <f>+BL42/BL43</f>
        <v>1026712.2040072859</v>
      </c>
      <c r="BM44" s="7">
        <f>+BM42/BM43</f>
        <v>969178.03689523134</v>
      </c>
    </row>
    <row r="45" spans="1:65" x14ac:dyDescent="0.25">
      <c r="A45" s="116"/>
      <c r="L45" s="120"/>
      <c r="M45" s="120"/>
      <c r="N45" s="120"/>
      <c r="AE45" s="100"/>
      <c r="AF45" s="100"/>
    </row>
    <row r="46" spans="1:65" x14ac:dyDescent="0.25">
      <c r="L46" s="120"/>
      <c r="M46" s="120"/>
    </row>
    <row r="47" spans="1:65" x14ac:dyDescent="0.25">
      <c r="A47" t="s">
        <v>270</v>
      </c>
      <c r="L47" s="127"/>
      <c r="M47" s="127"/>
    </row>
    <row r="48" spans="1:65" x14ac:dyDescent="0.25">
      <c r="L48" s="120"/>
      <c r="M48" s="12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375A7-FB93-4B21-9947-20F61A60E2BE}">
  <sheetPr codeName="Hoja38">
    <tabColor theme="6" tint="-0.249977111117893"/>
  </sheetPr>
  <dimension ref="A1:BP47"/>
  <sheetViews>
    <sheetView topLeftCell="A3" workbookViewId="0">
      <pane xSplit="59" ySplit="6" topLeftCell="BH31" activePane="bottomRight" state="frozen"/>
      <selection activeCell="BI31" sqref="BI31"/>
      <selection pane="topRight" activeCell="BI31" sqref="BI31"/>
      <selection pane="bottomLeft" activeCell="BI31" sqref="BI31"/>
      <selection pane="bottomRight" activeCell="BI31" sqref="BI31"/>
    </sheetView>
  </sheetViews>
  <sheetFormatPr baseColWidth="10" defaultRowHeight="15" x14ac:dyDescent="0.25"/>
  <cols>
    <col min="1" max="1" width="36.85546875" customWidth="1"/>
    <col min="2" max="59" width="11.42578125" hidden="1" customWidth="1"/>
    <col min="60" max="60" width="11.42578125" style="152" customWidth="1"/>
  </cols>
  <sheetData>
    <row r="1" spans="1:68" x14ac:dyDescent="0.25">
      <c r="A1" s="116" t="s">
        <v>144</v>
      </c>
      <c r="H1" s="134"/>
    </row>
    <row r="2" spans="1:68" x14ac:dyDescent="0.25">
      <c r="A2" s="116" t="s">
        <v>145</v>
      </c>
      <c r="Z2" t="s">
        <v>210</v>
      </c>
    </row>
    <row r="3" spans="1:68" x14ac:dyDescent="0.25">
      <c r="A3" s="116" t="s">
        <v>146</v>
      </c>
    </row>
    <row r="5" spans="1:68" x14ac:dyDescent="0.25">
      <c r="A5" s="118" t="s">
        <v>211</v>
      </c>
    </row>
    <row r="6" spans="1:68" ht="20.25" x14ac:dyDescent="0.3">
      <c r="A6" s="135" t="s">
        <v>148</v>
      </c>
    </row>
    <row r="8" spans="1:68" x14ac:dyDescent="0.25">
      <c r="B8" s="117" t="s">
        <v>150</v>
      </c>
      <c r="C8" s="108" t="s">
        <v>212</v>
      </c>
      <c r="D8" s="108" t="s">
        <v>213</v>
      </c>
      <c r="E8" s="108" t="s">
        <v>214</v>
      </c>
      <c r="F8" s="108" t="s">
        <v>215</v>
      </c>
      <c r="G8" s="108" t="s">
        <v>216</v>
      </c>
      <c r="H8" s="108" t="s">
        <v>217</v>
      </c>
      <c r="I8" s="108" t="s">
        <v>218</v>
      </c>
      <c r="J8" s="108" t="s">
        <v>219</v>
      </c>
      <c r="K8" s="108" t="s">
        <v>220</v>
      </c>
      <c r="L8" s="123" t="s">
        <v>221</v>
      </c>
      <c r="M8" s="136" t="s">
        <v>222</v>
      </c>
      <c r="N8" s="123" t="s">
        <v>223</v>
      </c>
      <c r="O8" s="123" t="s">
        <v>224</v>
      </c>
      <c r="P8" s="123" t="s">
        <v>225</v>
      </c>
      <c r="Q8" s="123" t="s">
        <v>226</v>
      </c>
      <c r="R8" s="123" t="s">
        <v>227</v>
      </c>
      <c r="S8" s="123" t="s">
        <v>228</v>
      </c>
      <c r="T8" s="123" t="s">
        <v>229</v>
      </c>
      <c r="U8" s="123" t="s">
        <v>230</v>
      </c>
      <c r="V8" s="123" t="s">
        <v>231</v>
      </c>
      <c r="W8" s="123" t="s">
        <v>232</v>
      </c>
      <c r="X8" s="123" t="s">
        <v>233</v>
      </c>
      <c r="Y8" s="123" t="s">
        <v>234</v>
      </c>
      <c r="Z8" s="108" t="s">
        <v>235</v>
      </c>
      <c r="AA8" s="108" t="s">
        <v>236</v>
      </c>
      <c r="AB8" s="108" t="s">
        <v>237</v>
      </c>
      <c r="AC8" s="108" t="s">
        <v>238</v>
      </c>
      <c r="AD8" s="108" t="s">
        <v>239</v>
      </c>
      <c r="AE8" s="108" t="s">
        <v>240</v>
      </c>
      <c r="AF8" s="108" t="s">
        <v>241</v>
      </c>
      <c r="AG8" s="108" t="s">
        <v>242</v>
      </c>
      <c r="AH8" s="108" t="s">
        <v>243</v>
      </c>
      <c r="AI8" s="108" t="s">
        <v>244</v>
      </c>
      <c r="AJ8" s="108" t="s">
        <v>245</v>
      </c>
      <c r="AK8" s="108" t="s">
        <v>246</v>
      </c>
      <c r="AL8" s="108" t="s">
        <v>247</v>
      </c>
      <c r="AM8" s="108" t="s">
        <v>248</v>
      </c>
      <c r="AN8" s="108" t="s">
        <v>249</v>
      </c>
      <c r="AO8" s="108" t="s">
        <v>250</v>
      </c>
      <c r="AP8" s="108" t="s">
        <v>251</v>
      </c>
      <c r="AQ8" s="108" t="s">
        <v>252</v>
      </c>
      <c r="AR8" s="108" t="s">
        <v>253</v>
      </c>
      <c r="AS8" s="108" t="s">
        <v>254</v>
      </c>
      <c r="AT8" s="108" t="s">
        <v>255</v>
      </c>
      <c r="AU8" s="108" t="s">
        <v>256</v>
      </c>
      <c r="AV8" s="108" t="s">
        <v>257</v>
      </c>
      <c r="AW8" s="108" t="s">
        <v>258</v>
      </c>
      <c r="AX8" s="108" t="s">
        <v>259</v>
      </c>
      <c r="AY8" s="108" t="s">
        <v>260</v>
      </c>
      <c r="AZ8" s="108" t="s">
        <v>261</v>
      </c>
      <c r="BA8" s="108" t="s">
        <v>262</v>
      </c>
      <c r="BB8" s="108" t="s">
        <v>202</v>
      </c>
      <c r="BC8" s="108" t="s">
        <v>203</v>
      </c>
      <c r="BD8" s="108" t="s">
        <v>263</v>
      </c>
      <c r="BE8" s="108" t="s">
        <v>264</v>
      </c>
      <c r="BF8" s="108" t="s">
        <v>265</v>
      </c>
      <c r="BG8" s="108" t="s">
        <v>204</v>
      </c>
      <c r="BH8" s="156" t="s">
        <v>268</v>
      </c>
      <c r="BI8" s="108" t="s">
        <v>205</v>
      </c>
      <c r="BJ8" s="108" t="s">
        <v>206</v>
      </c>
      <c r="BK8" s="108" t="s">
        <v>207</v>
      </c>
    </row>
    <row r="9" spans="1:68" x14ac:dyDescent="0.25">
      <c r="F9" s="137"/>
      <c r="H9" s="115"/>
      <c r="I9" s="138"/>
    </row>
    <row r="10" spans="1:68" x14ac:dyDescent="0.25">
      <c r="A10" s="116" t="s">
        <v>113</v>
      </c>
      <c r="B10" s="120">
        <v>5964</v>
      </c>
      <c r="C10" s="120">
        <v>6522</v>
      </c>
      <c r="D10" s="120">
        <v>8594</v>
      </c>
      <c r="E10" s="120">
        <v>8018</v>
      </c>
      <c r="F10" s="120">
        <v>9684</v>
      </c>
      <c r="G10" s="120">
        <v>10000</v>
      </c>
      <c r="H10" s="120">
        <v>10667</v>
      </c>
      <c r="I10" s="125">
        <v>8000</v>
      </c>
      <c r="J10" s="104">
        <v>11111</v>
      </c>
      <c r="K10" s="124">
        <v>11535</v>
      </c>
      <c r="L10" s="104">
        <v>12000</v>
      </c>
      <c r="M10" s="104">
        <v>12000</v>
      </c>
      <c r="N10" s="104">
        <v>14312</v>
      </c>
      <c r="O10" s="104">
        <v>15000</v>
      </c>
      <c r="P10" s="104">
        <v>20000</v>
      </c>
      <c r="Q10" s="104">
        <v>20000</v>
      </c>
      <c r="R10" s="104">
        <v>20000</v>
      </c>
      <c r="S10" s="99">
        <v>20000</v>
      </c>
      <c r="T10" s="104">
        <v>25000</v>
      </c>
      <c r="U10" s="104">
        <v>25000</v>
      </c>
      <c r="V10" s="104">
        <v>25000</v>
      </c>
      <c r="W10" s="104">
        <v>25000</v>
      </c>
      <c r="X10" s="104">
        <v>27990</v>
      </c>
      <c r="Y10" s="104">
        <v>27937</v>
      </c>
      <c r="Z10" s="7">
        <v>33262</v>
      </c>
      <c r="AA10" s="7">
        <v>32558</v>
      </c>
      <c r="AB10" s="7">
        <v>34034</v>
      </c>
      <c r="AC10" s="7">
        <v>39343</v>
      </c>
      <c r="AD10" s="7">
        <v>40057</v>
      </c>
      <c r="AE10" s="7">
        <v>44537</v>
      </c>
      <c r="AF10" s="7">
        <v>46856</v>
      </c>
      <c r="AG10" s="7">
        <v>34325</v>
      </c>
      <c r="AH10" s="7">
        <v>47808</v>
      </c>
      <c r="AI10" s="7">
        <v>47402</v>
      </c>
      <c r="AJ10" s="7">
        <v>35577</v>
      </c>
      <c r="AK10" s="7">
        <v>30000</v>
      </c>
      <c r="AL10" s="7">
        <v>40000</v>
      </c>
      <c r="AM10" s="7">
        <v>43036</v>
      </c>
      <c r="AN10" s="7">
        <v>45687</v>
      </c>
      <c r="AO10" s="7">
        <v>45779</v>
      </c>
      <c r="AP10" s="7">
        <v>43577</v>
      </c>
      <c r="AQ10" s="7">
        <v>50000</v>
      </c>
      <c r="AR10" s="7">
        <v>40573</v>
      </c>
      <c r="AS10" s="7">
        <v>44598</v>
      </c>
      <c r="AT10" s="7">
        <v>31519</v>
      </c>
      <c r="AU10" s="7">
        <v>60000</v>
      </c>
      <c r="AV10" s="7">
        <v>50000</v>
      </c>
      <c r="AW10" s="7">
        <v>55000</v>
      </c>
      <c r="AX10" s="7">
        <v>51030.9</v>
      </c>
      <c r="AY10" s="7">
        <v>60000</v>
      </c>
      <c r="AZ10" s="7">
        <v>62950.9</v>
      </c>
      <c r="BA10" s="7">
        <v>70000</v>
      </c>
      <c r="BB10" s="7">
        <v>59352</v>
      </c>
      <c r="BC10" s="7">
        <v>70000</v>
      </c>
      <c r="BD10" s="7">
        <v>60000</v>
      </c>
      <c r="BE10" s="7">
        <v>60000</v>
      </c>
      <c r="BF10" s="139">
        <v>60000</v>
      </c>
      <c r="BG10" s="7">
        <v>60000</v>
      </c>
      <c r="BH10" s="139">
        <v>60000</v>
      </c>
      <c r="BI10">
        <v>70000</v>
      </c>
      <c r="BJ10" s="7">
        <v>70000</v>
      </c>
      <c r="BK10">
        <v>70000</v>
      </c>
      <c r="BP10">
        <f>BO10-BI10</f>
        <v>-70000</v>
      </c>
    </row>
    <row r="11" spans="1:68" x14ac:dyDescent="0.25">
      <c r="A11" s="116" t="s">
        <v>114</v>
      </c>
      <c r="B11" s="120">
        <v>32659</v>
      </c>
      <c r="C11" s="120">
        <v>42302</v>
      </c>
      <c r="D11" s="120">
        <v>31831</v>
      </c>
      <c r="E11" s="120">
        <v>49284</v>
      </c>
      <c r="F11" s="120">
        <v>31578</v>
      </c>
      <c r="G11" s="120">
        <v>40000</v>
      </c>
      <c r="H11" s="120">
        <v>43889</v>
      </c>
      <c r="I11" s="125">
        <v>80000</v>
      </c>
      <c r="J11" s="104">
        <v>66667</v>
      </c>
      <c r="K11" s="124">
        <v>68837</v>
      </c>
      <c r="L11" s="104">
        <v>100000</v>
      </c>
      <c r="M11" s="104">
        <v>100000</v>
      </c>
      <c r="N11" s="104">
        <v>100000</v>
      </c>
      <c r="O11" s="104">
        <v>100000</v>
      </c>
      <c r="P11" s="104">
        <v>112500</v>
      </c>
      <c r="Q11" s="104">
        <v>103732</v>
      </c>
      <c r="R11" s="104">
        <v>77931</v>
      </c>
      <c r="S11" s="99">
        <v>98462</v>
      </c>
      <c r="T11" s="104">
        <v>100000</v>
      </c>
      <c r="U11" s="104">
        <v>120000</v>
      </c>
      <c r="V11" s="104">
        <v>127097.5</v>
      </c>
      <c r="W11" s="104">
        <v>121378</v>
      </c>
      <c r="X11" s="104">
        <v>177748</v>
      </c>
      <c r="Y11" s="104">
        <v>176371</v>
      </c>
      <c r="Z11" s="7">
        <v>208281</v>
      </c>
      <c r="AA11" s="7">
        <v>213369</v>
      </c>
      <c r="AB11" s="7">
        <v>240456</v>
      </c>
      <c r="AC11" s="7">
        <v>263552</v>
      </c>
      <c r="AD11" s="7">
        <v>280684</v>
      </c>
      <c r="AE11" s="7">
        <v>356297</v>
      </c>
      <c r="AF11" s="7">
        <v>347597</v>
      </c>
      <c r="AG11" s="7">
        <v>372986</v>
      </c>
      <c r="AH11" s="7">
        <v>372897</v>
      </c>
      <c r="AI11" s="7">
        <v>362508</v>
      </c>
      <c r="AJ11" s="7">
        <v>254406</v>
      </c>
      <c r="AK11" s="7">
        <v>450000</v>
      </c>
      <c r="AL11" s="7">
        <v>250000</v>
      </c>
      <c r="AM11" s="7">
        <v>380361</v>
      </c>
      <c r="AN11" s="7">
        <v>506864</v>
      </c>
      <c r="AO11" s="7">
        <v>397238</v>
      </c>
      <c r="AP11" s="7">
        <v>271554</v>
      </c>
      <c r="AQ11" s="7">
        <v>400000</v>
      </c>
      <c r="AR11" s="7">
        <v>379298</v>
      </c>
      <c r="AS11" s="7">
        <v>509483</v>
      </c>
      <c r="AT11" s="7">
        <v>411391</v>
      </c>
      <c r="AU11" s="7">
        <v>550000</v>
      </c>
      <c r="AV11" s="7">
        <v>500000</v>
      </c>
      <c r="AW11" s="7">
        <v>600000</v>
      </c>
      <c r="AX11" s="7">
        <v>500000</v>
      </c>
      <c r="AY11" s="7">
        <v>600000</v>
      </c>
      <c r="AZ11" s="7">
        <v>529508.6</v>
      </c>
      <c r="BA11" s="7">
        <v>557143</v>
      </c>
      <c r="BB11" s="7">
        <v>563864</v>
      </c>
      <c r="BC11" s="7">
        <v>631076</v>
      </c>
      <c r="BD11" s="7">
        <v>614822</v>
      </c>
      <c r="BE11" s="7">
        <v>560000</v>
      </c>
      <c r="BF11" s="7">
        <v>605485</v>
      </c>
      <c r="BG11" s="7">
        <v>673770</v>
      </c>
      <c r="BH11" s="139">
        <v>588510</v>
      </c>
      <c r="BI11">
        <v>702793</v>
      </c>
      <c r="BJ11" s="7">
        <v>613497</v>
      </c>
      <c r="BK11">
        <v>780620</v>
      </c>
      <c r="BP11">
        <f>BO11-BI11</f>
        <v>-702793</v>
      </c>
    </row>
    <row r="12" spans="1:68" x14ac:dyDescent="0.25">
      <c r="A12" s="116" t="s">
        <v>115</v>
      </c>
      <c r="B12" s="120">
        <v>30097</v>
      </c>
      <c r="C12" s="120">
        <v>29396</v>
      </c>
      <c r="D12" s="120">
        <v>40867</v>
      </c>
      <c r="E12" s="120">
        <v>40500</v>
      </c>
      <c r="F12" s="120">
        <v>51791</v>
      </c>
      <c r="G12" s="120">
        <v>50000</v>
      </c>
      <c r="H12" s="120">
        <v>58389</v>
      </c>
      <c r="I12" s="125">
        <v>57000</v>
      </c>
      <c r="J12" s="104">
        <v>65000</v>
      </c>
      <c r="K12" s="124">
        <v>66558</v>
      </c>
      <c r="L12" s="104">
        <v>65000</v>
      </c>
      <c r="M12" s="104">
        <v>75000</v>
      </c>
      <c r="N12" s="104">
        <v>90000</v>
      </c>
      <c r="O12" s="104">
        <v>90000</v>
      </c>
      <c r="P12" s="104">
        <v>117500</v>
      </c>
      <c r="Q12" s="104">
        <v>122958</v>
      </c>
      <c r="R12" s="104">
        <v>130000</v>
      </c>
      <c r="S12" s="99">
        <v>128205</v>
      </c>
      <c r="T12" s="104">
        <v>135998</v>
      </c>
      <c r="U12" s="104">
        <v>120000</v>
      </c>
      <c r="V12" s="104">
        <v>122419</v>
      </c>
      <c r="W12" s="104">
        <v>150833</v>
      </c>
      <c r="X12" s="104">
        <v>145346</v>
      </c>
      <c r="Y12" s="104">
        <v>129736</v>
      </c>
      <c r="Z12" s="7">
        <v>164867</v>
      </c>
      <c r="AA12" s="7">
        <v>146569</v>
      </c>
      <c r="AB12" s="7">
        <v>184034</v>
      </c>
      <c r="AC12" s="7">
        <v>164544</v>
      </c>
      <c r="AD12" s="7">
        <v>186023</v>
      </c>
      <c r="AE12" s="7">
        <v>198149</v>
      </c>
      <c r="AF12" s="7">
        <v>192096</v>
      </c>
      <c r="AG12" s="7">
        <v>223791</v>
      </c>
      <c r="AH12" s="7">
        <v>220199</v>
      </c>
      <c r="AI12" s="7">
        <v>214441</v>
      </c>
      <c r="AJ12" s="7">
        <v>239122</v>
      </c>
      <c r="AK12" s="7">
        <v>250000</v>
      </c>
      <c r="AL12" s="7">
        <v>250000</v>
      </c>
      <c r="AM12" s="7">
        <v>153036</v>
      </c>
      <c r="AN12" s="7">
        <v>250000</v>
      </c>
      <c r="AO12" s="7">
        <v>235227</v>
      </c>
      <c r="AP12" s="7">
        <v>250000</v>
      </c>
      <c r="AQ12" s="7">
        <v>250000</v>
      </c>
      <c r="AR12" s="7">
        <v>280000</v>
      </c>
      <c r="AS12" s="7">
        <v>236494</v>
      </c>
      <c r="AT12" s="7">
        <v>304685</v>
      </c>
      <c r="AU12" s="7">
        <v>280000</v>
      </c>
      <c r="AV12" s="7">
        <v>360000</v>
      </c>
      <c r="AW12" s="7">
        <v>290000</v>
      </c>
      <c r="AX12" s="7">
        <v>280000</v>
      </c>
      <c r="AY12" s="7">
        <v>280000</v>
      </c>
      <c r="AZ12" s="7">
        <v>301625.5</v>
      </c>
      <c r="BA12" s="7">
        <v>240000</v>
      </c>
      <c r="BB12" s="7">
        <v>284636</v>
      </c>
      <c r="BC12" s="7">
        <v>243890</v>
      </c>
      <c r="BD12" s="7">
        <v>358617</v>
      </c>
      <c r="BE12" s="7">
        <v>240000</v>
      </c>
      <c r="BF12" s="139">
        <v>302532</v>
      </c>
      <c r="BG12" s="7">
        <v>240000</v>
      </c>
      <c r="BH12" s="139">
        <v>360000</v>
      </c>
      <c r="BI12">
        <v>243407</v>
      </c>
      <c r="BJ12" s="7">
        <v>321104</v>
      </c>
      <c r="BK12">
        <v>241938</v>
      </c>
      <c r="BP12">
        <f>BO12-BI12</f>
        <v>-243407</v>
      </c>
    </row>
    <row r="13" spans="1:68" x14ac:dyDescent="0.25">
      <c r="A13" s="116" t="s">
        <v>116</v>
      </c>
      <c r="B13" s="120">
        <v>50757</v>
      </c>
      <c r="C13" s="120">
        <v>52385</v>
      </c>
      <c r="D13" s="120">
        <v>54778</v>
      </c>
      <c r="E13" s="120">
        <v>56747</v>
      </c>
      <c r="F13" s="120">
        <v>79103</v>
      </c>
      <c r="G13" s="120">
        <v>64056</v>
      </c>
      <c r="H13" s="120">
        <v>75731</v>
      </c>
      <c r="I13" s="125">
        <v>55240</v>
      </c>
      <c r="J13" s="104">
        <v>105578</v>
      </c>
      <c r="K13" s="124">
        <v>92983</v>
      </c>
      <c r="L13" s="104">
        <v>121592</v>
      </c>
      <c r="M13" s="104">
        <v>115584</v>
      </c>
      <c r="N13" s="104">
        <v>134620</v>
      </c>
      <c r="O13" s="104">
        <v>151162</v>
      </c>
      <c r="P13" s="104">
        <v>191773</v>
      </c>
      <c r="Q13" s="104">
        <v>192602</v>
      </c>
      <c r="R13" s="104">
        <v>229011</v>
      </c>
      <c r="S13" s="99">
        <v>256324</v>
      </c>
      <c r="T13" s="104">
        <v>262950</v>
      </c>
      <c r="U13" s="104">
        <v>245317</v>
      </c>
      <c r="V13" s="104">
        <v>276522</v>
      </c>
      <c r="W13" s="104">
        <v>284444</v>
      </c>
      <c r="X13" s="104">
        <v>300504</v>
      </c>
      <c r="Y13" s="104">
        <v>315290</v>
      </c>
      <c r="Z13" s="7">
        <v>307673.5</v>
      </c>
      <c r="AA13" s="7">
        <v>277285</v>
      </c>
      <c r="AB13" s="7">
        <v>327702</v>
      </c>
      <c r="AC13" s="7">
        <v>312084</v>
      </c>
      <c r="AD13" s="7">
        <v>342514</v>
      </c>
      <c r="AE13" s="7">
        <v>310283</v>
      </c>
      <c r="AF13" s="7">
        <v>354953</v>
      </c>
      <c r="AG13" s="7">
        <v>323462</v>
      </c>
      <c r="AH13" s="7">
        <v>348525</v>
      </c>
      <c r="AI13" s="7">
        <v>337465</v>
      </c>
      <c r="AJ13" s="7">
        <v>349275</v>
      </c>
      <c r="AK13" s="7">
        <v>383396</v>
      </c>
      <c r="AL13" s="7">
        <v>361342</v>
      </c>
      <c r="AM13" s="7">
        <v>397507</v>
      </c>
      <c r="AN13" s="7">
        <v>498316</v>
      </c>
      <c r="AO13" s="7">
        <v>481302</v>
      </c>
      <c r="AP13" s="7">
        <v>455918</v>
      </c>
      <c r="AQ13" s="7">
        <v>417200</v>
      </c>
      <c r="AR13" s="7">
        <v>480593</v>
      </c>
      <c r="AS13" s="7">
        <v>446693</v>
      </c>
      <c r="AT13" s="7">
        <v>514577</v>
      </c>
      <c r="AU13" s="7">
        <v>536000</v>
      </c>
      <c r="AV13" s="7">
        <v>499350</v>
      </c>
      <c r="AW13" s="7">
        <v>366000</v>
      </c>
      <c r="AX13" s="7">
        <v>470395.2</v>
      </c>
      <c r="AY13" s="7">
        <v>500245</v>
      </c>
      <c r="AZ13" s="7">
        <v>454981.4</v>
      </c>
      <c r="BA13" s="7">
        <v>451571</v>
      </c>
      <c r="BB13" s="7">
        <v>485135</v>
      </c>
      <c r="BC13" s="7">
        <v>458431</v>
      </c>
      <c r="BD13" s="7">
        <v>455996</v>
      </c>
      <c r="BE13" s="7">
        <v>496000</v>
      </c>
      <c r="BF13" s="7">
        <v>472081</v>
      </c>
      <c r="BG13" s="7">
        <v>424907</v>
      </c>
      <c r="BH13" s="139">
        <v>456028</v>
      </c>
      <c r="BI13">
        <v>508935</v>
      </c>
      <c r="BJ13" s="7">
        <v>522948</v>
      </c>
      <c r="BK13">
        <v>646482</v>
      </c>
    </row>
    <row r="14" spans="1:68" x14ac:dyDescent="0.25">
      <c r="A14" s="116" t="s">
        <v>117</v>
      </c>
      <c r="B14" s="120">
        <v>41960</v>
      </c>
      <c r="C14" s="120">
        <v>42415</v>
      </c>
      <c r="D14" s="120">
        <v>45064</v>
      </c>
      <c r="E14" s="120">
        <v>44229</v>
      </c>
      <c r="F14" s="120">
        <v>64155</v>
      </c>
      <c r="G14" s="120">
        <v>48456</v>
      </c>
      <c r="H14" s="120">
        <v>56731</v>
      </c>
      <c r="I14" s="125">
        <v>51240</v>
      </c>
      <c r="J14" s="104">
        <v>89745</v>
      </c>
      <c r="K14" s="124">
        <v>82071</v>
      </c>
      <c r="L14" s="104">
        <v>96592</v>
      </c>
      <c r="M14" s="104">
        <v>100584</v>
      </c>
      <c r="N14" s="104">
        <v>114241</v>
      </c>
      <c r="O14" s="104">
        <v>116162</v>
      </c>
      <c r="P14" s="104">
        <v>168668</v>
      </c>
      <c r="Q14" s="104">
        <v>173160</v>
      </c>
      <c r="R14" s="104">
        <v>204739</v>
      </c>
      <c r="S14" s="99">
        <v>221209</v>
      </c>
      <c r="T14" s="104">
        <v>238170</v>
      </c>
      <c r="U14" s="104">
        <v>233567</v>
      </c>
      <c r="V14" s="104">
        <v>242377</v>
      </c>
      <c r="W14" s="104">
        <v>249020</v>
      </c>
      <c r="X14" s="104">
        <v>255190</v>
      </c>
      <c r="Y14" s="104">
        <v>278014</v>
      </c>
      <c r="Z14" s="7">
        <v>269563</v>
      </c>
      <c r="AA14" s="7">
        <v>236855</v>
      </c>
      <c r="AB14" s="7">
        <v>259054</v>
      </c>
      <c r="AC14" s="7">
        <v>295650</v>
      </c>
      <c r="AD14" s="7">
        <v>275468</v>
      </c>
      <c r="AE14" s="7">
        <v>292031</v>
      </c>
      <c r="AF14" s="7">
        <v>284176</v>
      </c>
      <c r="AG14" s="7">
        <v>273460</v>
      </c>
      <c r="AH14" s="7">
        <v>275033</v>
      </c>
      <c r="AI14" s="7">
        <v>278139</v>
      </c>
      <c r="AJ14" s="7">
        <v>303427</v>
      </c>
      <c r="AK14" s="7">
        <v>323896</v>
      </c>
      <c r="AL14" s="7">
        <v>328943</v>
      </c>
      <c r="AM14" s="7">
        <v>378595</v>
      </c>
      <c r="AN14" s="7">
        <v>438071</v>
      </c>
      <c r="AO14" s="7">
        <v>430010</v>
      </c>
      <c r="AP14" s="7">
        <v>425208</v>
      </c>
      <c r="AQ14" s="7">
        <v>359400</v>
      </c>
      <c r="AR14" s="7">
        <v>405030</v>
      </c>
      <c r="AS14" s="7">
        <v>384825</v>
      </c>
      <c r="AT14" s="7">
        <v>475564</v>
      </c>
      <c r="AU14" s="7">
        <v>462000</v>
      </c>
      <c r="AV14" s="7">
        <v>439350</v>
      </c>
      <c r="AW14" s="7">
        <v>296000</v>
      </c>
      <c r="AX14" s="7">
        <v>301014.40000000002</v>
      </c>
      <c r="AY14" s="7">
        <v>273245</v>
      </c>
      <c r="AZ14" s="7">
        <v>361202.5</v>
      </c>
      <c r="BA14" s="7">
        <v>328000</v>
      </c>
      <c r="BB14" s="7">
        <v>350500</v>
      </c>
      <c r="BC14" s="7">
        <v>385660</v>
      </c>
      <c r="BD14" s="7">
        <v>381641</v>
      </c>
      <c r="BE14" s="7">
        <v>425000</v>
      </c>
      <c r="BF14" s="7">
        <v>374022</v>
      </c>
      <c r="BG14" s="7">
        <v>382924</v>
      </c>
      <c r="BH14" s="139">
        <v>376028</v>
      </c>
      <c r="BI14">
        <v>442085</v>
      </c>
      <c r="BJ14" s="7">
        <v>432151</v>
      </c>
      <c r="BK14">
        <v>597652</v>
      </c>
    </row>
    <row r="15" spans="1:68" x14ac:dyDescent="0.25">
      <c r="A15" s="116" t="s">
        <v>118</v>
      </c>
      <c r="B15" s="120">
        <v>8797</v>
      </c>
      <c r="C15" s="120">
        <v>9970</v>
      </c>
      <c r="D15" s="120">
        <v>9714</v>
      </c>
      <c r="E15" s="120">
        <v>12518</v>
      </c>
      <c r="F15" s="120">
        <v>14948</v>
      </c>
      <c r="G15" s="120">
        <v>15600</v>
      </c>
      <c r="H15" s="120">
        <v>19000</v>
      </c>
      <c r="I15" s="125">
        <v>4000</v>
      </c>
      <c r="J15" s="104">
        <v>15833</v>
      </c>
      <c r="K15" s="124">
        <v>10912</v>
      </c>
      <c r="L15" s="104">
        <v>25000</v>
      </c>
      <c r="M15" s="104">
        <v>15000</v>
      </c>
      <c r="N15" s="104">
        <v>20378</v>
      </c>
      <c r="O15" s="104">
        <v>35000</v>
      </c>
      <c r="P15" s="104">
        <v>23105</v>
      </c>
      <c r="Q15" s="104">
        <v>19442</v>
      </c>
      <c r="R15" s="104">
        <v>24272</v>
      </c>
      <c r="S15" s="99">
        <v>35115</v>
      </c>
      <c r="T15" s="104">
        <v>24780</v>
      </c>
      <c r="U15" s="104">
        <v>11750</v>
      </c>
      <c r="V15" s="104">
        <v>34145</v>
      </c>
      <c r="W15" s="104">
        <v>35424</v>
      </c>
      <c r="X15" s="104">
        <v>45314</v>
      </c>
      <c r="Y15" s="104">
        <v>37276</v>
      </c>
      <c r="Z15" s="7">
        <v>38110.5</v>
      </c>
      <c r="AA15" s="7">
        <v>40430</v>
      </c>
      <c r="AB15" s="7">
        <v>68648</v>
      </c>
      <c r="AC15" s="7">
        <v>16434</v>
      </c>
      <c r="AD15" s="7">
        <v>67046</v>
      </c>
      <c r="AE15" s="7">
        <v>18252</v>
      </c>
      <c r="AF15" s="7">
        <v>70777</v>
      </c>
      <c r="AG15" s="7">
        <v>50002</v>
      </c>
      <c r="AH15" s="7">
        <v>73492</v>
      </c>
      <c r="AI15" s="7">
        <v>59326</v>
      </c>
      <c r="AJ15" s="7">
        <v>45848</v>
      </c>
      <c r="AK15" s="7">
        <v>59500</v>
      </c>
      <c r="AL15" s="7">
        <v>32400</v>
      </c>
      <c r="AM15" s="7">
        <v>18911</v>
      </c>
      <c r="AN15" s="7">
        <v>60245</v>
      </c>
      <c r="AO15" s="7">
        <v>51292</v>
      </c>
      <c r="AP15" s="7">
        <v>30708</v>
      </c>
      <c r="AQ15" s="7">
        <v>57800</v>
      </c>
      <c r="AR15" s="7">
        <v>75564</v>
      </c>
      <c r="AS15" s="7">
        <v>61868</v>
      </c>
      <c r="AT15" s="7">
        <v>39013</v>
      </c>
      <c r="AU15" s="7">
        <v>74000</v>
      </c>
      <c r="AV15" s="7">
        <v>60000</v>
      </c>
      <c r="AW15" s="7">
        <v>70000</v>
      </c>
      <c r="AX15" s="7">
        <v>169381.4</v>
      </c>
      <c r="AY15" s="7">
        <v>227000</v>
      </c>
      <c r="AZ15" s="7">
        <v>93779.5</v>
      </c>
      <c r="BA15" s="7">
        <v>123571</v>
      </c>
      <c r="BB15" s="7">
        <v>134635</v>
      </c>
      <c r="BC15" s="7">
        <v>72771</v>
      </c>
      <c r="BD15" s="7">
        <v>74355</v>
      </c>
      <c r="BE15" s="7">
        <v>71000</v>
      </c>
      <c r="BF15" s="7">
        <v>98059</v>
      </c>
      <c r="BG15" s="7">
        <v>41983</v>
      </c>
      <c r="BH15" s="139">
        <v>80000</v>
      </c>
      <c r="BI15">
        <v>66850</v>
      </c>
      <c r="BJ15" s="7">
        <v>90797</v>
      </c>
      <c r="BK15">
        <v>48830</v>
      </c>
    </row>
    <row r="16" spans="1:68" x14ac:dyDescent="0.25">
      <c r="A16" s="116" t="s">
        <v>119</v>
      </c>
      <c r="B16" s="120">
        <v>28839</v>
      </c>
      <c r="C16" s="120">
        <v>33390</v>
      </c>
      <c r="D16" s="120">
        <v>43537</v>
      </c>
      <c r="E16" s="120">
        <v>48934</v>
      </c>
      <c r="F16" s="120">
        <v>5606</v>
      </c>
      <c r="G16" s="120">
        <v>101297</v>
      </c>
      <c r="H16" s="120">
        <v>63645</v>
      </c>
      <c r="I16" s="125">
        <v>86574</v>
      </c>
      <c r="J16" s="104">
        <v>100489</v>
      </c>
      <c r="K16" s="124">
        <v>72578</v>
      </c>
      <c r="L16" s="104">
        <v>139236</v>
      </c>
      <c r="M16" s="104">
        <v>149704</v>
      </c>
      <c r="N16" s="104">
        <v>149623</v>
      </c>
      <c r="O16" s="104">
        <v>168336</v>
      </c>
      <c r="P16" s="104">
        <v>142123</v>
      </c>
      <c r="Q16" s="104">
        <v>129923</v>
      </c>
      <c r="R16" s="104">
        <v>150488</v>
      </c>
      <c r="S16" s="99">
        <v>95854</v>
      </c>
      <c r="T16" s="104">
        <v>147881</v>
      </c>
      <c r="U16" s="104">
        <v>108807</v>
      </c>
      <c r="V16" s="104">
        <v>127427</v>
      </c>
      <c r="W16" s="104">
        <v>102989</v>
      </c>
      <c r="X16" s="104">
        <v>109156</v>
      </c>
      <c r="Y16" s="104">
        <v>122346</v>
      </c>
      <c r="Z16" s="7">
        <v>214060</v>
      </c>
      <c r="AA16" s="7">
        <v>161330</v>
      </c>
      <c r="AB16" s="7">
        <v>181889.6</v>
      </c>
      <c r="AC16" s="7">
        <v>226452</v>
      </c>
      <c r="AD16" s="7">
        <v>190686.6</v>
      </c>
      <c r="AE16" s="7">
        <v>246752</v>
      </c>
      <c r="AF16" s="7">
        <v>209814</v>
      </c>
      <c r="AG16" s="7">
        <v>299866</v>
      </c>
      <c r="AH16" s="7">
        <v>289304</v>
      </c>
      <c r="AI16" s="7">
        <v>297447</v>
      </c>
      <c r="AJ16" s="7">
        <v>158225</v>
      </c>
      <c r="AK16" s="7">
        <v>326804</v>
      </c>
      <c r="AL16" s="7">
        <v>359431</v>
      </c>
      <c r="AM16" s="7">
        <v>373558</v>
      </c>
      <c r="AN16" s="7">
        <v>281910</v>
      </c>
      <c r="AO16" s="7">
        <v>302004</v>
      </c>
      <c r="AP16" s="7">
        <v>267208</v>
      </c>
      <c r="AQ16" s="7">
        <v>393599</v>
      </c>
      <c r="AR16" s="7">
        <v>285850</v>
      </c>
      <c r="AS16" s="7">
        <v>424177</v>
      </c>
      <c r="AT16" s="7">
        <v>497363</v>
      </c>
      <c r="AU16" s="7">
        <v>381000</v>
      </c>
      <c r="AV16" s="7">
        <v>448800</v>
      </c>
      <c r="AW16" s="7">
        <v>360902</v>
      </c>
      <c r="AX16" s="7">
        <v>406261.1</v>
      </c>
      <c r="AY16" s="7">
        <v>399000</v>
      </c>
      <c r="AZ16" s="7">
        <v>481034.3</v>
      </c>
      <c r="BA16" s="7">
        <v>535610</v>
      </c>
      <c r="BB16" s="7">
        <v>488818</v>
      </c>
      <c r="BC16" s="7">
        <v>513733</v>
      </c>
      <c r="BD16" s="7">
        <v>486917</v>
      </c>
      <c r="BE16" s="7">
        <v>502335</v>
      </c>
      <c r="BF16" s="7">
        <v>535509</v>
      </c>
      <c r="BG16" s="7">
        <v>450557</v>
      </c>
      <c r="BH16" s="139">
        <v>551228</v>
      </c>
      <c r="BI16">
        <v>487376</v>
      </c>
      <c r="BJ16" s="7">
        <v>460610</v>
      </c>
      <c r="BK16">
        <v>562768</v>
      </c>
      <c r="BP16">
        <f>BO16-BI13</f>
        <v>-508935</v>
      </c>
    </row>
    <row r="17" spans="1:63" x14ac:dyDescent="0.25">
      <c r="A17" s="116" t="s">
        <v>120</v>
      </c>
      <c r="B17" s="120">
        <v>10699</v>
      </c>
      <c r="C17" s="120">
        <v>16367</v>
      </c>
      <c r="D17" s="120">
        <v>20392</v>
      </c>
      <c r="E17" s="120">
        <v>17100</v>
      </c>
      <c r="F17" s="120">
        <v>4423</v>
      </c>
      <c r="G17" s="120">
        <v>28028</v>
      </c>
      <c r="H17" s="120">
        <v>23144</v>
      </c>
      <c r="I17" s="125">
        <v>41837</v>
      </c>
      <c r="J17" s="104">
        <v>45586</v>
      </c>
      <c r="K17" s="124">
        <v>40115</v>
      </c>
      <c r="L17" s="104">
        <v>64260</v>
      </c>
      <c r="M17" s="104">
        <v>70000</v>
      </c>
      <c r="N17" s="104">
        <v>64697</v>
      </c>
      <c r="O17" s="104">
        <v>71812</v>
      </c>
      <c r="P17" s="104">
        <v>62138</v>
      </c>
      <c r="Q17" s="104">
        <v>54930</v>
      </c>
      <c r="R17" s="104">
        <v>68564</v>
      </c>
      <c r="S17" s="99">
        <v>58302</v>
      </c>
      <c r="T17" s="104">
        <v>68564</v>
      </c>
      <c r="U17" s="104">
        <v>71454</v>
      </c>
      <c r="V17" s="104">
        <v>79642</v>
      </c>
      <c r="W17" s="104">
        <v>68814</v>
      </c>
      <c r="X17" s="104">
        <v>59504</v>
      </c>
      <c r="Y17" s="104">
        <v>60503</v>
      </c>
      <c r="Z17" s="7">
        <v>90366</v>
      </c>
      <c r="AA17" s="7">
        <v>74004</v>
      </c>
      <c r="AB17" s="7">
        <v>83540.3</v>
      </c>
      <c r="AC17" s="7">
        <v>131518</v>
      </c>
      <c r="AD17" s="7">
        <v>113654.3</v>
      </c>
      <c r="AE17" s="7">
        <v>171691</v>
      </c>
      <c r="AF17" s="7">
        <v>143954</v>
      </c>
      <c r="AG17" s="7">
        <v>189491</v>
      </c>
      <c r="AH17" s="7">
        <v>192503</v>
      </c>
      <c r="AI17" s="7">
        <v>191422</v>
      </c>
      <c r="AJ17" s="7">
        <v>74706</v>
      </c>
      <c r="AK17" s="7">
        <v>205432</v>
      </c>
      <c r="AL17" s="7">
        <v>205432</v>
      </c>
      <c r="AM17" s="7">
        <v>220950</v>
      </c>
      <c r="AN17" s="7">
        <v>161125</v>
      </c>
      <c r="AO17" s="7">
        <v>168407</v>
      </c>
      <c r="AP17" s="7">
        <v>155192</v>
      </c>
      <c r="AQ17" s="7">
        <v>228599</v>
      </c>
      <c r="AR17" s="7">
        <v>127920</v>
      </c>
      <c r="AS17" s="7">
        <v>235677</v>
      </c>
      <c r="AT17" s="7">
        <v>244577</v>
      </c>
      <c r="AU17" s="7">
        <v>231000</v>
      </c>
      <c r="AV17" s="7">
        <v>248800</v>
      </c>
      <c r="AW17" s="7">
        <v>243001</v>
      </c>
      <c r="AX17" s="7">
        <v>291793.8</v>
      </c>
      <c r="AY17" s="7">
        <v>291000</v>
      </c>
      <c r="AZ17" s="7">
        <v>316211.20000000001</v>
      </c>
      <c r="BA17" s="7">
        <v>192753</v>
      </c>
      <c r="BB17" s="7">
        <v>300001</v>
      </c>
      <c r="BC17" s="7">
        <v>323194</v>
      </c>
      <c r="BD17" s="7">
        <v>329209</v>
      </c>
      <c r="BE17" s="7">
        <v>317334</v>
      </c>
      <c r="BF17" s="7">
        <v>346795</v>
      </c>
      <c r="BG17" s="7">
        <v>228196</v>
      </c>
      <c r="BH17" s="139">
        <v>358638</v>
      </c>
      <c r="BI17">
        <v>238997</v>
      </c>
      <c r="BJ17" s="7">
        <v>175665</v>
      </c>
      <c r="BK17">
        <v>336720</v>
      </c>
    </row>
    <row r="18" spans="1:63" x14ac:dyDescent="0.25">
      <c r="A18" s="116" t="s">
        <v>121</v>
      </c>
      <c r="B18" s="120">
        <v>18139</v>
      </c>
      <c r="C18" s="120">
        <v>17023</v>
      </c>
      <c r="D18" s="120">
        <v>23146</v>
      </c>
      <c r="E18" s="120">
        <v>31835</v>
      </c>
      <c r="F18" s="120">
        <v>1183</v>
      </c>
      <c r="G18" s="120">
        <v>73269</v>
      </c>
      <c r="H18" s="120">
        <v>40501</v>
      </c>
      <c r="I18" s="125">
        <v>44737</v>
      </c>
      <c r="J18" s="104">
        <v>54903</v>
      </c>
      <c r="K18" s="124">
        <v>32463</v>
      </c>
      <c r="L18" s="104">
        <v>74976</v>
      </c>
      <c r="M18" s="104">
        <v>79704</v>
      </c>
      <c r="N18" s="104">
        <v>84926</v>
      </c>
      <c r="O18" s="104">
        <v>96524</v>
      </c>
      <c r="P18" s="104">
        <v>79985</v>
      </c>
      <c r="Q18" s="104">
        <v>74993</v>
      </c>
      <c r="R18" s="104">
        <v>81924</v>
      </c>
      <c r="S18" s="99">
        <v>37552</v>
      </c>
      <c r="T18" s="104">
        <v>79317</v>
      </c>
      <c r="U18" s="104">
        <v>37353</v>
      </c>
      <c r="V18" s="104">
        <v>47785</v>
      </c>
      <c r="W18" s="104">
        <v>34175</v>
      </c>
      <c r="X18" s="104">
        <v>49652</v>
      </c>
      <c r="Y18" s="104">
        <v>61843</v>
      </c>
      <c r="Z18" s="7">
        <v>123694</v>
      </c>
      <c r="AA18" s="7">
        <v>87326</v>
      </c>
      <c r="AB18" s="7">
        <v>98349.3</v>
      </c>
      <c r="AC18" s="7">
        <v>94934</v>
      </c>
      <c r="AD18" s="7">
        <v>77032.3</v>
      </c>
      <c r="AE18" s="7">
        <v>75061</v>
      </c>
      <c r="AF18" s="7">
        <v>65860</v>
      </c>
      <c r="AG18" s="7">
        <v>110375</v>
      </c>
      <c r="AH18" s="7">
        <v>96801</v>
      </c>
      <c r="AI18" s="7">
        <v>106025</v>
      </c>
      <c r="AJ18" s="7">
        <v>83519</v>
      </c>
      <c r="AK18" s="7">
        <v>121372</v>
      </c>
      <c r="AL18" s="7">
        <v>153999</v>
      </c>
      <c r="AM18" s="7">
        <v>152608</v>
      </c>
      <c r="AN18" s="7">
        <v>120785</v>
      </c>
      <c r="AO18" s="7">
        <v>133597</v>
      </c>
      <c r="AP18" s="7">
        <v>112016</v>
      </c>
      <c r="AQ18" s="7">
        <v>165000</v>
      </c>
      <c r="AR18" s="7">
        <v>157930</v>
      </c>
      <c r="AS18" s="7">
        <v>188500</v>
      </c>
      <c r="AT18" s="7">
        <v>252786</v>
      </c>
      <c r="AU18" s="7">
        <v>150000</v>
      </c>
      <c r="AV18" s="7">
        <v>200000</v>
      </c>
      <c r="AW18" s="7">
        <v>117901</v>
      </c>
      <c r="AX18" s="7">
        <v>114467.4</v>
      </c>
      <c r="AY18" s="7">
        <v>108000</v>
      </c>
      <c r="AZ18" s="7">
        <v>164823</v>
      </c>
      <c r="BA18" s="7">
        <v>342857</v>
      </c>
      <c r="BB18" s="7">
        <v>188817</v>
      </c>
      <c r="BC18" s="7">
        <v>190539</v>
      </c>
      <c r="BD18" s="7">
        <v>157708</v>
      </c>
      <c r="BE18" s="7">
        <v>185001</v>
      </c>
      <c r="BF18" s="7">
        <v>188714</v>
      </c>
      <c r="BG18" s="7">
        <v>222361</v>
      </c>
      <c r="BH18" s="139">
        <v>192590</v>
      </c>
      <c r="BI18">
        <v>248379</v>
      </c>
      <c r="BJ18" s="7">
        <v>284945</v>
      </c>
      <c r="BK18">
        <v>226048</v>
      </c>
    </row>
    <row r="19" spans="1:63" x14ac:dyDescent="0.25">
      <c r="A19" s="116" t="s">
        <v>122</v>
      </c>
      <c r="B19" s="120">
        <v>42638</v>
      </c>
      <c r="C19" s="120">
        <v>51398</v>
      </c>
      <c r="D19" s="120">
        <v>44407</v>
      </c>
      <c r="E19" s="120">
        <v>47426</v>
      </c>
      <c r="F19" s="120">
        <v>43535</v>
      </c>
      <c r="G19" s="120">
        <v>50700</v>
      </c>
      <c r="H19" s="120">
        <v>54426</v>
      </c>
      <c r="I19" s="125">
        <v>56063</v>
      </c>
      <c r="J19" s="104">
        <v>48279</v>
      </c>
      <c r="K19" s="124">
        <v>51441</v>
      </c>
      <c r="L19" s="104">
        <v>72281</v>
      </c>
      <c r="M19" s="104">
        <v>73317</v>
      </c>
      <c r="N19" s="104">
        <v>92791</v>
      </c>
      <c r="O19" s="104">
        <v>96895</v>
      </c>
      <c r="P19" s="104">
        <v>123998</v>
      </c>
      <c r="Q19" s="104">
        <v>129321</v>
      </c>
      <c r="R19" s="104">
        <v>144855</v>
      </c>
      <c r="S19" s="99">
        <v>140580</v>
      </c>
      <c r="T19" s="104">
        <v>126085</v>
      </c>
      <c r="U19" s="104">
        <v>339358</v>
      </c>
      <c r="V19" s="104">
        <v>190640</v>
      </c>
      <c r="W19" s="104">
        <v>209218</v>
      </c>
      <c r="X19" s="104">
        <v>185439</v>
      </c>
      <c r="Y19" s="104">
        <v>208152</v>
      </c>
      <c r="Z19" s="7">
        <v>222016</v>
      </c>
      <c r="AA19" s="7">
        <v>260521</v>
      </c>
      <c r="AB19" s="7">
        <v>296996.59999999998</v>
      </c>
      <c r="AC19" s="7">
        <v>351395</v>
      </c>
      <c r="AD19" s="7">
        <v>358777</v>
      </c>
      <c r="AE19" s="7">
        <v>430257</v>
      </c>
      <c r="AF19" s="7">
        <v>294142</v>
      </c>
      <c r="AG19" s="7">
        <v>483919</v>
      </c>
      <c r="AH19" s="7">
        <v>442909</v>
      </c>
      <c r="AI19" s="7">
        <v>492742</v>
      </c>
      <c r="AJ19" s="7">
        <v>311335</v>
      </c>
      <c r="AK19" s="7">
        <v>790075</v>
      </c>
      <c r="AL19" s="7">
        <v>454501</v>
      </c>
      <c r="AM19" s="7">
        <v>617948</v>
      </c>
      <c r="AN19" s="7">
        <v>688926</v>
      </c>
      <c r="AO19" s="7">
        <v>715921</v>
      </c>
      <c r="AP19" s="7">
        <v>416693</v>
      </c>
      <c r="AQ19" s="7">
        <v>503500</v>
      </c>
      <c r="AR19" s="7">
        <v>381208</v>
      </c>
      <c r="AS19" s="7">
        <v>447049</v>
      </c>
      <c r="AT19" s="7">
        <v>290809</v>
      </c>
      <c r="AU19" s="7">
        <v>455500</v>
      </c>
      <c r="AV19" s="7">
        <v>383300</v>
      </c>
      <c r="AW19" s="7">
        <v>683365.4</v>
      </c>
      <c r="AX19" s="7">
        <v>393161.9</v>
      </c>
      <c r="AY19" s="7">
        <v>773700</v>
      </c>
      <c r="AZ19" s="7">
        <v>530544.5</v>
      </c>
      <c r="BA19" s="7">
        <v>723719</v>
      </c>
      <c r="BB19" s="7">
        <v>498848</v>
      </c>
      <c r="BC19" s="7">
        <v>741622</v>
      </c>
      <c r="BD19" s="7">
        <v>710799</v>
      </c>
      <c r="BE19" s="7">
        <v>562290</v>
      </c>
      <c r="BF19" s="139">
        <v>647805</v>
      </c>
      <c r="BG19" s="7">
        <v>595171</v>
      </c>
      <c r="BH19" s="139">
        <v>630810</v>
      </c>
      <c r="BI19">
        <v>555117</v>
      </c>
      <c r="BJ19" s="7">
        <v>582846</v>
      </c>
      <c r="BK19">
        <v>617419</v>
      </c>
    </row>
    <row r="20" spans="1:63" x14ac:dyDescent="0.25">
      <c r="A20" s="116" t="s">
        <v>123</v>
      </c>
      <c r="B20" s="120">
        <v>37654</v>
      </c>
      <c r="C20" s="120">
        <v>45417</v>
      </c>
      <c r="D20" s="120">
        <v>39996</v>
      </c>
      <c r="E20" s="120">
        <v>42980</v>
      </c>
      <c r="F20" s="120">
        <v>42589</v>
      </c>
      <c r="G20" s="120">
        <v>44700</v>
      </c>
      <c r="H20" s="120">
        <v>48982</v>
      </c>
      <c r="I20" s="125">
        <v>50063</v>
      </c>
      <c r="J20" s="104">
        <v>41057</v>
      </c>
      <c r="K20" s="124">
        <v>44371</v>
      </c>
      <c r="L20" s="104">
        <v>65281</v>
      </c>
      <c r="M20" s="104">
        <v>62817</v>
      </c>
      <c r="N20" s="104">
        <v>84732</v>
      </c>
      <c r="O20" s="104">
        <v>86895</v>
      </c>
      <c r="P20" s="104">
        <v>109498</v>
      </c>
      <c r="Q20" s="104">
        <v>115208</v>
      </c>
      <c r="R20" s="104">
        <v>126131</v>
      </c>
      <c r="S20" s="99">
        <v>122939</v>
      </c>
      <c r="T20" s="104">
        <v>110999</v>
      </c>
      <c r="U20" s="104">
        <v>322861</v>
      </c>
      <c r="V20" s="104">
        <v>173419</v>
      </c>
      <c r="W20" s="104">
        <v>192050</v>
      </c>
      <c r="X20" s="104">
        <v>165502</v>
      </c>
      <c r="Y20" s="104">
        <v>197837</v>
      </c>
      <c r="Z20" s="7">
        <v>198798</v>
      </c>
      <c r="AA20" s="7">
        <v>238727</v>
      </c>
      <c r="AB20" s="7">
        <v>269202.3</v>
      </c>
      <c r="AC20" s="7">
        <v>319713</v>
      </c>
      <c r="AD20" s="7">
        <v>328423</v>
      </c>
      <c r="AE20" s="7">
        <v>401495</v>
      </c>
      <c r="AF20" s="7">
        <v>272286</v>
      </c>
      <c r="AG20" s="7">
        <v>455428</v>
      </c>
      <c r="AH20" s="7">
        <v>406066</v>
      </c>
      <c r="AI20" s="7">
        <v>461550</v>
      </c>
      <c r="AJ20" s="7">
        <v>290293</v>
      </c>
      <c r="AK20" s="7">
        <v>742075</v>
      </c>
      <c r="AL20" s="7">
        <v>439500</v>
      </c>
      <c r="AM20" s="7">
        <v>576726</v>
      </c>
      <c r="AN20" s="7">
        <v>652101</v>
      </c>
      <c r="AO20" s="7">
        <v>668417</v>
      </c>
      <c r="AP20" s="7">
        <v>380362</v>
      </c>
      <c r="AQ20" s="7">
        <v>458500</v>
      </c>
      <c r="AR20" s="7">
        <v>347992</v>
      </c>
      <c r="AS20" s="7">
        <v>412738</v>
      </c>
      <c r="AT20" s="7">
        <v>263399</v>
      </c>
      <c r="AU20" s="7">
        <v>395500</v>
      </c>
      <c r="AV20" s="7">
        <v>323300</v>
      </c>
      <c r="AW20" s="7">
        <v>638365.4</v>
      </c>
      <c r="AX20" s="7">
        <v>330873</v>
      </c>
      <c r="AY20" s="7">
        <v>705700</v>
      </c>
      <c r="AZ20" s="7">
        <v>469360.4</v>
      </c>
      <c r="BA20" s="7">
        <v>661687</v>
      </c>
      <c r="BB20" s="7">
        <v>441988</v>
      </c>
      <c r="BC20" s="7">
        <v>678662</v>
      </c>
      <c r="BD20" s="7">
        <v>646996</v>
      </c>
      <c r="BE20" s="7">
        <v>511990</v>
      </c>
      <c r="BF20" s="139">
        <v>584430</v>
      </c>
      <c r="BG20" s="7">
        <v>540188</v>
      </c>
      <c r="BH20" s="139">
        <v>605131</v>
      </c>
      <c r="BI20">
        <v>496402</v>
      </c>
      <c r="BJ20" s="7">
        <v>529742</v>
      </c>
      <c r="BK20">
        <v>556211</v>
      </c>
    </row>
    <row r="21" spans="1:63" x14ac:dyDescent="0.25">
      <c r="A21" s="116" t="s">
        <v>124</v>
      </c>
      <c r="B21" s="120">
        <v>4984</v>
      </c>
      <c r="C21" s="120">
        <v>5981</v>
      </c>
      <c r="D21" s="120">
        <v>4412</v>
      </c>
      <c r="E21" s="120">
        <v>4446</v>
      </c>
      <c r="F21" s="120">
        <v>947</v>
      </c>
      <c r="G21" s="120">
        <v>6000</v>
      </c>
      <c r="H21" s="120">
        <v>5444</v>
      </c>
      <c r="I21" s="125">
        <v>6000</v>
      </c>
      <c r="J21" s="104">
        <v>7222</v>
      </c>
      <c r="K21" s="124">
        <v>7070</v>
      </c>
      <c r="L21" s="104">
        <v>7000</v>
      </c>
      <c r="M21" s="104">
        <v>10500</v>
      </c>
      <c r="N21" s="104">
        <v>8060</v>
      </c>
      <c r="O21" s="104">
        <v>10000</v>
      </c>
      <c r="P21" s="104">
        <v>14500</v>
      </c>
      <c r="Q21" s="104">
        <v>14113</v>
      </c>
      <c r="R21" s="104">
        <v>18724</v>
      </c>
      <c r="S21" s="99">
        <v>17641</v>
      </c>
      <c r="T21" s="104">
        <v>15085</v>
      </c>
      <c r="U21" s="104">
        <v>16497</v>
      </c>
      <c r="V21" s="104">
        <v>17221</v>
      </c>
      <c r="W21" s="104">
        <v>17168</v>
      </c>
      <c r="X21" s="104">
        <v>19937</v>
      </c>
      <c r="Y21" s="104">
        <v>10315</v>
      </c>
      <c r="Z21" s="7">
        <v>23217</v>
      </c>
      <c r="AA21" s="7">
        <v>21794</v>
      </c>
      <c r="AB21" s="7">
        <v>27794.3</v>
      </c>
      <c r="AC21" s="7">
        <v>31682</v>
      </c>
      <c r="AD21" s="7">
        <v>30354</v>
      </c>
      <c r="AE21" s="7">
        <v>28762</v>
      </c>
      <c r="AF21" s="7">
        <v>21856</v>
      </c>
      <c r="AG21" s="7">
        <v>28491</v>
      </c>
      <c r="AH21" s="7">
        <v>36843</v>
      </c>
      <c r="AI21" s="7">
        <v>31192</v>
      </c>
      <c r="AJ21" s="7">
        <v>21042</v>
      </c>
      <c r="AK21" s="7">
        <v>48000</v>
      </c>
      <c r="AL21" s="7">
        <v>15001</v>
      </c>
      <c r="AM21" s="7">
        <v>41222</v>
      </c>
      <c r="AN21" s="7">
        <v>36825</v>
      </c>
      <c r="AO21" s="7">
        <v>47505</v>
      </c>
      <c r="AP21" s="7">
        <v>36330</v>
      </c>
      <c r="AQ21" s="7">
        <v>45000</v>
      </c>
      <c r="AR21" s="7">
        <v>33217</v>
      </c>
      <c r="AS21" s="7">
        <v>34311</v>
      </c>
      <c r="AT21" s="7">
        <v>27410</v>
      </c>
      <c r="AU21" s="7">
        <v>60000</v>
      </c>
      <c r="AV21" s="7">
        <v>60000</v>
      </c>
      <c r="AW21" s="7">
        <v>45000</v>
      </c>
      <c r="AX21" s="7">
        <v>62288.9</v>
      </c>
      <c r="AY21" s="7">
        <v>68000</v>
      </c>
      <c r="AZ21" s="7">
        <v>61184.1</v>
      </c>
      <c r="BA21" s="7">
        <v>62032</v>
      </c>
      <c r="BB21" s="7">
        <v>56860</v>
      </c>
      <c r="BC21" s="7">
        <v>62960</v>
      </c>
      <c r="BD21" s="7">
        <v>63803</v>
      </c>
      <c r="BE21" s="7">
        <v>50300</v>
      </c>
      <c r="BF21" s="139">
        <v>63375</v>
      </c>
      <c r="BG21" s="7">
        <v>54983</v>
      </c>
      <c r="BH21" s="139">
        <v>25679</v>
      </c>
      <c r="BI21">
        <v>58715</v>
      </c>
      <c r="BJ21" s="7">
        <v>53104</v>
      </c>
      <c r="BK21">
        <v>61208</v>
      </c>
    </row>
    <row r="22" spans="1:63" x14ac:dyDescent="0.25">
      <c r="A22" s="116" t="s">
        <v>125</v>
      </c>
      <c r="B22" s="120">
        <v>54479</v>
      </c>
      <c r="C22" s="120">
        <v>67320</v>
      </c>
      <c r="D22" s="120">
        <v>97674</v>
      </c>
      <c r="E22" s="120">
        <v>78911</v>
      </c>
      <c r="F22" s="120">
        <v>106776</v>
      </c>
      <c r="G22" s="120">
        <v>49541</v>
      </c>
      <c r="H22" s="120">
        <v>126128</v>
      </c>
      <c r="I22" s="125">
        <v>116016</v>
      </c>
      <c r="J22" s="104">
        <v>154823</v>
      </c>
      <c r="K22" s="124">
        <v>150981</v>
      </c>
      <c r="L22" s="104">
        <v>153001</v>
      </c>
      <c r="M22" s="104">
        <v>223082</v>
      </c>
      <c r="N22" s="104">
        <v>200328</v>
      </c>
      <c r="O22" s="104">
        <v>217154</v>
      </c>
      <c r="P22" s="104">
        <v>212861</v>
      </c>
      <c r="Q22" s="104">
        <v>238749</v>
      </c>
      <c r="R22" s="104">
        <v>248269</v>
      </c>
      <c r="S22" s="99">
        <v>216543</v>
      </c>
      <c r="T22" s="104">
        <v>269055</v>
      </c>
      <c r="U22" s="104">
        <v>268448</v>
      </c>
      <c r="V22" s="104">
        <v>288338</v>
      </c>
      <c r="W22" s="104">
        <v>279052</v>
      </c>
      <c r="X22" s="104">
        <v>284070</v>
      </c>
      <c r="Y22" s="104">
        <v>286726</v>
      </c>
      <c r="Z22" s="7">
        <v>288785</v>
      </c>
      <c r="AA22" s="7">
        <v>303209.5</v>
      </c>
      <c r="AB22" s="7">
        <v>329278</v>
      </c>
      <c r="AC22" s="7">
        <v>238930</v>
      </c>
      <c r="AD22" s="7">
        <v>340689.6</v>
      </c>
      <c r="AE22" s="7">
        <v>306599</v>
      </c>
      <c r="AF22" s="7">
        <v>352253</v>
      </c>
      <c r="AG22" s="7">
        <v>459425</v>
      </c>
      <c r="AH22" s="7">
        <v>346151</v>
      </c>
      <c r="AI22" s="7">
        <v>368644</v>
      </c>
      <c r="AJ22" s="7">
        <v>351478</v>
      </c>
      <c r="AK22" s="7">
        <v>368333</v>
      </c>
      <c r="AL22" s="7">
        <v>322473</v>
      </c>
      <c r="AM22" s="7">
        <v>511746</v>
      </c>
      <c r="AN22" s="7">
        <v>601711</v>
      </c>
      <c r="AO22" s="7">
        <v>617085</v>
      </c>
      <c r="AP22" s="7">
        <v>497366</v>
      </c>
      <c r="AQ22" s="7">
        <v>513164</v>
      </c>
      <c r="AR22" s="7">
        <v>523748</v>
      </c>
      <c r="AS22" s="7">
        <v>330510</v>
      </c>
      <c r="AT22" s="7">
        <v>264753</v>
      </c>
      <c r="AU22" s="7">
        <v>284775</v>
      </c>
      <c r="AV22" s="7">
        <v>249052</v>
      </c>
      <c r="AW22" s="7">
        <v>251036.5</v>
      </c>
      <c r="AX22" s="7">
        <v>379837.3</v>
      </c>
      <c r="AY22" s="7">
        <v>331350</v>
      </c>
      <c r="AZ22" s="7">
        <v>319768.59999999998</v>
      </c>
      <c r="BA22" s="7">
        <v>492575</v>
      </c>
      <c r="BB22" s="7">
        <v>714054</v>
      </c>
      <c r="BC22" s="7">
        <v>520522</v>
      </c>
      <c r="BD22" s="7">
        <v>566941</v>
      </c>
      <c r="BE22" s="7">
        <v>476148</v>
      </c>
      <c r="BF22" s="7">
        <v>410103</v>
      </c>
      <c r="BG22" s="7">
        <v>389942</v>
      </c>
      <c r="BH22" s="139">
        <v>337566</v>
      </c>
      <c r="BI22">
        <v>397889</v>
      </c>
      <c r="BJ22" s="7">
        <v>587635</v>
      </c>
      <c r="BK22">
        <v>530879</v>
      </c>
    </row>
    <row r="23" spans="1:63" x14ac:dyDescent="0.25">
      <c r="A23" s="116" t="s">
        <v>126</v>
      </c>
      <c r="B23" s="120">
        <v>44475</v>
      </c>
      <c r="C23" s="120">
        <v>58480</v>
      </c>
      <c r="D23" s="120">
        <v>85055</v>
      </c>
      <c r="E23" s="120">
        <v>70899</v>
      </c>
      <c r="F23" s="120">
        <v>87868</v>
      </c>
      <c r="G23" s="120">
        <v>45541</v>
      </c>
      <c r="H23" s="120">
        <v>107795</v>
      </c>
      <c r="I23" s="125">
        <v>108516</v>
      </c>
      <c r="J23" s="104">
        <v>134657</v>
      </c>
      <c r="K23" s="124">
        <v>143555</v>
      </c>
      <c r="L23" s="104">
        <v>141501</v>
      </c>
      <c r="M23" s="104">
        <v>212298</v>
      </c>
      <c r="N23" s="104">
        <v>188510</v>
      </c>
      <c r="O23" s="104">
        <v>207154</v>
      </c>
      <c r="P23" s="104">
        <v>196893</v>
      </c>
      <c r="Q23" s="104">
        <v>222636</v>
      </c>
      <c r="R23" s="104">
        <v>235804</v>
      </c>
      <c r="S23" s="99">
        <v>199902</v>
      </c>
      <c r="T23" s="104">
        <v>251550</v>
      </c>
      <c r="U23" s="104">
        <v>257493</v>
      </c>
      <c r="V23" s="104">
        <v>271885</v>
      </c>
      <c r="W23" s="104">
        <v>257875</v>
      </c>
      <c r="X23" s="104">
        <v>267037</v>
      </c>
      <c r="Y23" s="104">
        <v>263567</v>
      </c>
      <c r="Z23" s="7">
        <v>270656</v>
      </c>
      <c r="AA23" s="7">
        <v>286901.3</v>
      </c>
      <c r="AB23" s="7">
        <v>313336.5</v>
      </c>
      <c r="AC23" s="7">
        <v>216076</v>
      </c>
      <c r="AD23" s="7">
        <v>319979.3</v>
      </c>
      <c r="AE23" s="7">
        <v>280069</v>
      </c>
      <c r="AF23" s="7">
        <v>338100</v>
      </c>
      <c r="AG23" s="7">
        <v>426790</v>
      </c>
      <c r="AH23" s="7">
        <v>320320</v>
      </c>
      <c r="AI23" s="7">
        <v>341200</v>
      </c>
      <c r="AJ23" s="7">
        <v>327145</v>
      </c>
      <c r="AK23" s="7">
        <v>339833</v>
      </c>
      <c r="AL23" s="7">
        <v>304973</v>
      </c>
      <c r="AM23" s="7">
        <v>477232</v>
      </c>
      <c r="AN23" s="7">
        <v>561867</v>
      </c>
      <c r="AO23" s="7">
        <v>572797</v>
      </c>
      <c r="AP23" s="7">
        <v>462044</v>
      </c>
      <c r="AQ23" s="7">
        <v>468164</v>
      </c>
      <c r="AR23" s="7">
        <v>486391</v>
      </c>
      <c r="AS23" s="7">
        <v>288473</v>
      </c>
      <c r="AT23" s="7">
        <v>224373</v>
      </c>
      <c r="AU23" s="7">
        <v>224775</v>
      </c>
      <c r="AV23" s="7">
        <v>219052</v>
      </c>
      <c r="AW23" s="7">
        <v>213536.5</v>
      </c>
      <c r="AX23" s="7">
        <v>344237.7</v>
      </c>
      <c r="AY23" s="7">
        <v>280350</v>
      </c>
      <c r="AZ23" s="7">
        <v>273702.8</v>
      </c>
      <c r="BA23" s="7">
        <v>448790</v>
      </c>
      <c r="BB23" s="7">
        <v>657061</v>
      </c>
      <c r="BC23" s="7">
        <v>480438</v>
      </c>
      <c r="BD23" s="7">
        <v>517749</v>
      </c>
      <c r="BE23" s="7">
        <v>423135</v>
      </c>
      <c r="BF23" s="7">
        <v>373833</v>
      </c>
      <c r="BG23" s="7">
        <v>338073</v>
      </c>
      <c r="BH23" s="139">
        <v>299898</v>
      </c>
      <c r="BI23">
        <v>346318</v>
      </c>
      <c r="BJ23" s="7">
        <v>526791</v>
      </c>
      <c r="BK23">
        <v>469474</v>
      </c>
    </row>
    <row r="24" spans="1:63" x14ac:dyDescent="0.25">
      <c r="A24" s="116" t="s">
        <v>127</v>
      </c>
      <c r="B24" s="120">
        <v>10005</v>
      </c>
      <c r="C24" s="120">
        <v>8840</v>
      </c>
      <c r="D24" s="120">
        <v>12619</v>
      </c>
      <c r="E24" s="120">
        <v>8012</v>
      </c>
      <c r="F24" s="120">
        <v>18908</v>
      </c>
      <c r="G24" s="120">
        <v>4000</v>
      </c>
      <c r="H24" s="120">
        <v>18333</v>
      </c>
      <c r="I24" s="125">
        <v>7500</v>
      </c>
      <c r="J24" s="104">
        <v>20167</v>
      </c>
      <c r="K24" s="124">
        <v>7426</v>
      </c>
      <c r="L24" s="104">
        <v>11500</v>
      </c>
      <c r="M24" s="104">
        <v>10785</v>
      </c>
      <c r="N24" s="104">
        <v>11818</v>
      </c>
      <c r="O24" s="104">
        <v>10000</v>
      </c>
      <c r="P24" s="104">
        <v>15969</v>
      </c>
      <c r="Q24" s="104">
        <v>16113</v>
      </c>
      <c r="R24" s="104">
        <v>12466</v>
      </c>
      <c r="S24" s="99">
        <v>16641</v>
      </c>
      <c r="T24" s="104">
        <v>17506</v>
      </c>
      <c r="U24" s="104">
        <v>10955</v>
      </c>
      <c r="V24" s="104">
        <v>16453</v>
      </c>
      <c r="W24" s="104">
        <v>21177</v>
      </c>
      <c r="X24" s="104">
        <v>17033</v>
      </c>
      <c r="Y24" s="104">
        <v>23159</v>
      </c>
      <c r="Z24" s="7">
        <v>18129</v>
      </c>
      <c r="AA24" s="7">
        <v>16308.2</v>
      </c>
      <c r="AB24" s="7">
        <v>15941.5</v>
      </c>
      <c r="AC24" s="7">
        <v>22854</v>
      </c>
      <c r="AD24" s="7">
        <v>20710.3</v>
      </c>
      <c r="AE24" s="7">
        <v>26530</v>
      </c>
      <c r="AF24" s="7">
        <v>14153</v>
      </c>
      <c r="AG24" s="7">
        <v>32635</v>
      </c>
      <c r="AH24" s="7">
        <v>25831</v>
      </c>
      <c r="AI24" s="7">
        <v>27444</v>
      </c>
      <c r="AJ24" s="7">
        <v>24333</v>
      </c>
      <c r="AK24" s="7">
        <v>28500</v>
      </c>
      <c r="AL24" s="7">
        <v>17500</v>
      </c>
      <c r="AM24" s="7">
        <v>34514</v>
      </c>
      <c r="AN24" s="7">
        <v>39843</v>
      </c>
      <c r="AO24" s="7">
        <v>44286</v>
      </c>
      <c r="AP24" s="7">
        <v>35321</v>
      </c>
      <c r="AQ24" s="7">
        <v>45000</v>
      </c>
      <c r="AR24" s="7">
        <v>37357</v>
      </c>
      <c r="AS24" s="7">
        <v>42037</v>
      </c>
      <c r="AT24" s="7">
        <v>40380</v>
      </c>
      <c r="AU24" s="7">
        <v>60000</v>
      </c>
      <c r="AV24" s="7">
        <v>30000</v>
      </c>
      <c r="AW24" s="7">
        <v>37500</v>
      </c>
      <c r="AX24" s="7">
        <v>35599.599999999999</v>
      </c>
      <c r="AY24" s="7">
        <v>51000</v>
      </c>
      <c r="AZ24" s="7">
        <v>46065.8</v>
      </c>
      <c r="BA24" s="7">
        <v>43785</v>
      </c>
      <c r="BB24" s="7">
        <v>56993</v>
      </c>
      <c r="BC24" s="7">
        <v>40084</v>
      </c>
      <c r="BD24" s="7">
        <v>49192</v>
      </c>
      <c r="BE24" s="7">
        <v>53013</v>
      </c>
      <c r="BF24" s="7">
        <v>36270</v>
      </c>
      <c r="BG24" s="7">
        <v>51869</v>
      </c>
      <c r="BH24" s="139">
        <v>37668</v>
      </c>
      <c r="BI24">
        <v>51571</v>
      </c>
      <c r="BJ24" s="7">
        <v>60844</v>
      </c>
      <c r="BK24">
        <v>61405</v>
      </c>
    </row>
    <row r="25" spans="1:63" x14ac:dyDescent="0.25">
      <c r="A25" s="116" t="s">
        <v>128</v>
      </c>
      <c r="B25" s="120">
        <v>16356</v>
      </c>
      <c r="C25" s="120">
        <v>12049</v>
      </c>
      <c r="D25" s="120">
        <v>12073</v>
      </c>
      <c r="E25" s="120">
        <v>17188</v>
      </c>
      <c r="F25" s="120">
        <v>31046</v>
      </c>
      <c r="G25" s="120">
        <v>29263</v>
      </c>
      <c r="H25" s="120">
        <v>24673</v>
      </c>
      <c r="I25" s="125">
        <v>33036</v>
      </c>
      <c r="J25" s="104">
        <v>28910</v>
      </c>
      <c r="K25" s="124">
        <v>17059</v>
      </c>
      <c r="L25" s="104">
        <v>34400</v>
      </c>
      <c r="M25" s="104">
        <v>20345</v>
      </c>
      <c r="N25" s="104">
        <v>37338</v>
      </c>
      <c r="O25" s="104">
        <v>17038</v>
      </c>
      <c r="P25" s="104">
        <v>35324</v>
      </c>
      <c r="Q25" s="104">
        <v>51191</v>
      </c>
      <c r="R25" s="104">
        <v>66388</v>
      </c>
      <c r="S25" s="99">
        <v>20178</v>
      </c>
      <c r="T25" s="104">
        <v>63518</v>
      </c>
      <c r="U25" s="104">
        <v>43924</v>
      </c>
      <c r="V25" s="104">
        <v>110966</v>
      </c>
      <c r="W25" s="104">
        <v>67549</v>
      </c>
      <c r="X25" s="104">
        <v>95317</v>
      </c>
      <c r="Y25" s="104">
        <v>45560</v>
      </c>
      <c r="Z25" s="7">
        <v>55596</v>
      </c>
      <c r="AA25" s="7">
        <v>28728</v>
      </c>
      <c r="AB25" s="7">
        <v>40095</v>
      </c>
      <c r="AC25" s="7">
        <v>54048</v>
      </c>
      <c r="AD25" s="7">
        <v>58576.6</v>
      </c>
      <c r="AE25" s="7">
        <v>40456</v>
      </c>
      <c r="AF25" s="7">
        <v>53319</v>
      </c>
      <c r="AG25" s="7">
        <v>52793</v>
      </c>
      <c r="AH25" s="7">
        <v>59332</v>
      </c>
      <c r="AI25" s="7">
        <v>47699</v>
      </c>
      <c r="AJ25" s="7">
        <v>83145</v>
      </c>
      <c r="AK25" s="7">
        <v>52280</v>
      </c>
      <c r="AL25" s="7">
        <v>51660</v>
      </c>
      <c r="AM25" s="7">
        <v>80098</v>
      </c>
      <c r="AN25" s="7">
        <v>112355</v>
      </c>
      <c r="AO25" s="7">
        <v>64859</v>
      </c>
      <c r="AP25" s="7">
        <v>100933</v>
      </c>
      <c r="AQ25" s="7">
        <v>73240</v>
      </c>
      <c r="AR25" s="7">
        <v>134810</v>
      </c>
      <c r="AS25" s="7">
        <v>45361</v>
      </c>
      <c r="AT25" s="7">
        <v>49704</v>
      </c>
      <c r="AU25" s="7">
        <v>44390</v>
      </c>
      <c r="AV25" s="7">
        <v>80500</v>
      </c>
      <c r="AW25" s="7">
        <v>90200</v>
      </c>
      <c r="AX25" s="7">
        <v>51014.1</v>
      </c>
      <c r="AY25" s="7">
        <v>45567</v>
      </c>
      <c r="AZ25" s="7">
        <v>96267.1</v>
      </c>
      <c r="BA25" s="7">
        <v>106910</v>
      </c>
      <c r="BB25" s="7">
        <v>85415</v>
      </c>
      <c r="BC25" s="7">
        <v>89032</v>
      </c>
      <c r="BD25" s="7">
        <v>81271</v>
      </c>
      <c r="BE25" s="7">
        <v>78048</v>
      </c>
      <c r="BF25" s="7">
        <v>86090</v>
      </c>
      <c r="BG25" s="7">
        <v>89357</v>
      </c>
      <c r="BH25" s="139">
        <v>79575</v>
      </c>
      <c r="BI25">
        <v>95536</v>
      </c>
      <c r="BJ25" s="7">
        <v>106650</v>
      </c>
      <c r="BK25">
        <v>72536</v>
      </c>
    </row>
    <row r="26" spans="1:63" x14ac:dyDescent="0.25">
      <c r="A26" s="116" t="s">
        <v>129</v>
      </c>
      <c r="B26" s="120">
        <v>8346</v>
      </c>
      <c r="C26" s="120">
        <v>8482</v>
      </c>
      <c r="D26" s="120">
        <v>9381</v>
      </c>
      <c r="E26" s="120">
        <v>12188</v>
      </c>
      <c r="F26" s="120">
        <v>18813</v>
      </c>
      <c r="G26" s="120">
        <v>23263</v>
      </c>
      <c r="H26" s="120">
        <v>16062</v>
      </c>
      <c r="I26" s="125">
        <v>25536</v>
      </c>
      <c r="J26" s="104">
        <v>17077</v>
      </c>
      <c r="K26" s="124">
        <v>13617</v>
      </c>
      <c r="L26" s="104">
        <v>22900</v>
      </c>
      <c r="M26" s="104">
        <v>13345</v>
      </c>
      <c r="N26" s="104">
        <v>24196</v>
      </c>
      <c r="O26" s="104">
        <v>12038</v>
      </c>
      <c r="P26" s="104">
        <v>20449</v>
      </c>
      <c r="Q26" s="104">
        <v>38937</v>
      </c>
      <c r="R26" s="104">
        <v>50854</v>
      </c>
      <c r="S26" s="99">
        <v>12640</v>
      </c>
      <c r="T26" s="104">
        <v>47932</v>
      </c>
      <c r="U26" s="104">
        <v>33207</v>
      </c>
      <c r="V26" s="104">
        <v>95901.5</v>
      </c>
      <c r="W26" s="104">
        <v>45230</v>
      </c>
      <c r="X26" s="104">
        <v>72911</v>
      </c>
      <c r="Y26" s="104">
        <v>35910</v>
      </c>
      <c r="Z26" s="7">
        <v>43596</v>
      </c>
      <c r="AA26" s="7">
        <v>18957</v>
      </c>
      <c r="AB26" s="7">
        <v>28305</v>
      </c>
      <c r="AC26" s="7">
        <v>42775</v>
      </c>
      <c r="AD26" s="7">
        <v>43903.3</v>
      </c>
      <c r="AE26" s="7">
        <v>29473</v>
      </c>
      <c r="AF26" s="7">
        <v>37696.5</v>
      </c>
      <c r="AG26" s="7">
        <v>42118</v>
      </c>
      <c r="AH26" s="7">
        <v>45157</v>
      </c>
      <c r="AI26" s="7">
        <v>35291</v>
      </c>
      <c r="AJ26" s="7">
        <v>47607</v>
      </c>
      <c r="AK26" s="7">
        <v>39280</v>
      </c>
      <c r="AL26" s="7">
        <v>37660</v>
      </c>
      <c r="AM26" s="7">
        <v>56625</v>
      </c>
      <c r="AN26" s="7">
        <v>94472</v>
      </c>
      <c r="AO26" s="7">
        <v>50015</v>
      </c>
      <c r="AP26" s="7">
        <v>79190</v>
      </c>
      <c r="AQ26" s="7">
        <v>58240</v>
      </c>
      <c r="AR26" s="7">
        <v>117453</v>
      </c>
      <c r="AS26" s="7">
        <v>29010</v>
      </c>
      <c r="AT26" s="7">
        <v>30084</v>
      </c>
      <c r="AU26" s="7">
        <v>24390</v>
      </c>
      <c r="AV26" s="7">
        <v>40500</v>
      </c>
      <c r="AW26" s="7">
        <v>75200</v>
      </c>
      <c r="AX26" s="7">
        <v>27600</v>
      </c>
      <c r="AY26" s="7">
        <v>6400</v>
      </c>
      <c r="AZ26" s="7">
        <v>42120.4</v>
      </c>
      <c r="BA26" s="7">
        <v>55615</v>
      </c>
      <c r="BB26" s="7">
        <v>45524</v>
      </c>
      <c r="BC26" s="7">
        <v>40883</v>
      </c>
      <c r="BD26" s="7">
        <v>48087</v>
      </c>
      <c r="BE26" s="7">
        <v>35660</v>
      </c>
      <c r="BF26" s="7">
        <v>47008</v>
      </c>
      <c r="BG26" s="7">
        <v>39193</v>
      </c>
      <c r="BH26" s="139">
        <v>40563</v>
      </c>
      <c r="BI26">
        <v>40149</v>
      </c>
      <c r="BJ26" s="7">
        <v>50024</v>
      </c>
      <c r="BK26">
        <v>46255</v>
      </c>
    </row>
    <row r="27" spans="1:63" x14ac:dyDescent="0.25">
      <c r="A27" s="116" t="s">
        <v>130</v>
      </c>
      <c r="B27" s="120">
        <v>8010</v>
      </c>
      <c r="C27" s="120">
        <v>3567</v>
      </c>
      <c r="D27" s="120">
        <v>2692</v>
      </c>
      <c r="E27" s="120">
        <v>5000</v>
      </c>
      <c r="F27" s="120">
        <v>12232</v>
      </c>
      <c r="G27" s="120">
        <v>6000</v>
      </c>
      <c r="H27" s="120">
        <v>8611</v>
      </c>
      <c r="I27" s="125">
        <v>7500</v>
      </c>
      <c r="J27" s="104">
        <v>11833</v>
      </c>
      <c r="K27" s="124">
        <v>3442</v>
      </c>
      <c r="L27" s="104">
        <v>11500</v>
      </c>
      <c r="M27" s="104">
        <v>7000</v>
      </c>
      <c r="N27" s="104">
        <v>13142</v>
      </c>
      <c r="O27" s="104">
        <v>5000</v>
      </c>
      <c r="P27" s="104">
        <v>14875</v>
      </c>
      <c r="Q27" s="104">
        <v>12254</v>
      </c>
      <c r="R27" s="104">
        <v>15534</v>
      </c>
      <c r="S27" s="99">
        <v>7538</v>
      </c>
      <c r="T27" s="104">
        <v>15586</v>
      </c>
      <c r="U27" s="104">
        <v>10717</v>
      </c>
      <c r="V27" s="104">
        <v>15064.5</v>
      </c>
      <c r="W27" s="104">
        <v>22319</v>
      </c>
      <c r="X27" s="104">
        <v>22406</v>
      </c>
      <c r="Y27" s="104">
        <v>9650</v>
      </c>
      <c r="Z27" s="7">
        <v>12000</v>
      </c>
      <c r="AA27" s="7">
        <v>9771</v>
      </c>
      <c r="AB27" s="7">
        <v>11790</v>
      </c>
      <c r="AC27" s="7">
        <v>11273</v>
      </c>
      <c r="AD27" s="7">
        <v>14673.3</v>
      </c>
      <c r="AE27" s="7">
        <v>10983</v>
      </c>
      <c r="AF27" s="7">
        <v>15622.5</v>
      </c>
      <c r="AG27" s="7">
        <v>10675</v>
      </c>
      <c r="AH27" s="7">
        <v>14175</v>
      </c>
      <c r="AI27" s="7">
        <v>12408</v>
      </c>
      <c r="AJ27" s="7">
        <v>35538</v>
      </c>
      <c r="AK27" s="7">
        <v>13000</v>
      </c>
      <c r="AL27" s="7">
        <v>14000</v>
      </c>
      <c r="AM27" s="7">
        <v>23473</v>
      </c>
      <c r="AN27" s="7">
        <v>17883</v>
      </c>
      <c r="AO27" s="7">
        <v>14844</v>
      </c>
      <c r="AP27" s="7">
        <v>21744</v>
      </c>
      <c r="AQ27" s="7">
        <v>15000</v>
      </c>
      <c r="AR27" s="7">
        <v>17357</v>
      </c>
      <c r="AS27" s="7">
        <v>16351</v>
      </c>
      <c r="AT27" s="7">
        <v>19620</v>
      </c>
      <c r="AU27" s="7">
        <v>20000</v>
      </c>
      <c r="AV27" s="7">
        <v>40000</v>
      </c>
      <c r="AW27" s="7">
        <v>15000</v>
      </c>
      <c r="AX27" s="7">
        <v>23414.1</v>
      </c>
      <c r="AY27" s="7">
        <v>39167</v>
      </c>
      <c r="AZ27" s="7">
        <v>54146.7</v>
      </c>
      <c r="BA27" s="7">
        <v>51295</v>
      </c>
      <c r="BB27" s="7">
        <v>39891</v>
      </c>
      <c r="BC27" s="7">
        <v>48149</v>
      </c>
      <c r="BD27" s="7">
        <v>33184</v>
      </c>
      <c r="BE27" s="7">
        <v>42388</v>
      </c>
      <c r="BF27" s="7">
        <v>39082</v>
      </c>
      <c r="BG27" s="7">
        <v>50164</v>
      </c>
      <c r="BH27" s="139">
        <v>39012</v>
      </c>
      <c r="BI27">
        <v>55387</v>
      </c>
      <c r="BJ27" s="7">
        <v>56626</v>
      </c>
      <c r="BK27">
        <v>26281</v>
      </c>
    </row>
    <row r="28" spans="1:63" x14ac:dyDescent="0.25">
      <c r="A28" s="116" t="s">
        <v>131</v>
      </c>
      <c r="B28" s="120">
        <v>10374</v>
      </c>
      <c r="C28" s="120">
        <v>4880</v>
      </c>
      <c r="D28" s="120">
        <v>13839</v>
      </c>
      <c r="E28" s="120">
        <v>1517</v>
      </c>
      <c r="F28" s="120">
        <v>30177</v>
      </c>
      <c r="G28" s="120">
        <v>18104</v>
      </c>
      <c r="H28" s="120">
        <v>32755</v>
      </c>
      <c r="I28" s="125">
        <v>52913</v>
      </c>
      <c r="J28" s="104">
        <v>9191</v>
      </c>
      <c r="K28" s="124">
        <v>21258</v>
      </c>
      <c r="L28" s="104">
        <v>16306</v>
      </c>
      <c r="M28" s="104">
        <v>28060</v>
      </c>
      <c r="N28" s="104">
        <v>28690</v>
      </c>
      <c r="O28" s="104">
        <v>35235</v>
      </c>
      <c r="P28" s="104">
        <v>38572</v>
      </c>
      <c r="Q28" s="104">
        <v>44736</v>
      </c>
      <c r="R28" s="104">
        <v>50491</v>
      </c>
      <c r="S28" s="99">
        <v>71602</v>
      </c>
      <c r="T28" s="104">
        <v>79569</v>
      </c>
      <c r="U28" s="104">
        <v>40679</v>
      </c>
      <c r="V28" s="104">
        <v>106306</v>
      </c>
      <c r="W28" s="104">
        <v>94780</v>
      </c>
      <c r="X28" s="104">
        <v>115774</v>
      </c>
      <c r="Y28" s="104">
        <v>51954</v>
      </c>
      <c r="Z28" s="7">
        <v>135381.5</v>
      </c>
      <c r="AA28" s="7">
        <v>85701</v>
      </c>
      <c r="AB28" s="7">
        <v>120796</v>
      </c>
      <c r="AC28" s="7">
        <v>81836</v>
      </c>
      <c r="AD28" s="7">
        <v>124253</v>
      </c>
      <c r="AE28" s="7">
        <v>139057</v>
      </c>
      <c r="AF28" s="7">
        <v>93819</v>
      </c>
      <c r="AG28" s="7">
        <v>73610</v>
      </c>
      <c r="AH28" s="7">
        <v>131387</v>
      </c>
      <c r="AI28" s="7">
        <v>126125</v>
      </c>
      <c r="AJ28" s="7">
        <v>113009</v>
      </c>
      <c r="AK28" s="7">
        <v>112178</v>
      </c>
      <c r="AL28" s="7">
        <v>117666</v>
      </c>
      <c r="AM28" s="7">
        <v>192866</v>
      </c>
      <c r="AN28" s="7">
        <v>224613</v>
      </c>
      <c r="AO28" s="7">
        <v>213467</v>
      </c>
      <c r="AP28" s="7">
        <v>217481</v>
      </c>
      <c r="AQ28" s="7">
        <v>235000</v>
      </c>
      <c r="AR28" s="7">
        <v>173836</v>
      </c>
      <c r="AS28" s="7">
        <v>84231</v>
      </c>
      <c r="AT28" s="7">
        <v>79883</v>
      </c>
      <c r="AU28" s="7">
        <v>133550</v>
      </c>
      <c r="AV28" s="7">
        <v>84600</v>
      </c>
      <c r="AW28" s="7">
        <v>90800</v>
      </c>
      <c r="AX28" s="7">
        <v>106737.4</v>
      </c>
      <c r="AY28" s="7">
        <v>186167</v>
      </c>
      <c r="AZ28" s="7">
        <v>147027.70000000001</v>
      </c>
      <c r="BA28" s="7">
        <v>173168</v>
      </c>
      <c r="BB28" s="7">
        <v>109519</v>
      </c>
      <c r="BC28" s="7">
        <v>119384</v>
      </c>
      <c r="BD28" s="7">
        <v>128391</v>
      </c>
      <c r="BE28" s="7">
        <v>123250</v>
      </c>
      <c r="BF28" s="7">
        <v>159934</v>
      </c>
      <c r="BG28" s="7">
        <v>119569</v>
      </c>
      <c r="BH28" s="139">
        <v>97402</v>
      </c>
      <c r="BI28">
        <v>155200</v>
      </c>
      <c r="BJ28" s="7">
        <v>141743</v>
      </c>
      <c r="BK28">
        <v>149247</v>
      </c>
    </row>
    <row r="29" spans="1:63" x14ac:dyDescent="0.25">
      <c r="A29" s="116" t="s">
        <v>132</v>
      </c>
      <c r="B29" s="120">
        <v>5488</v>
      </c>
      <c r="C29" s="120">
        <v>1849</v>
      </c>
      <c r="D29" s="120">
        <v>9154</v>
      </c>
      <c r="E29" s="120">
        <v>1428</v>
      </c>
      <c r="F29" s="120">
        <v>17599</v>
      </c>
      <c r="G29" s="120">
        <v>14104</v>
      </c>
      <c r="H29" s="120">
        <v>24978</v>
      </c>
      <c r="I29" s="125">
        <v>45413</v>
      </c>
      <c r="J29" s="104">
        <v>7256</v>
      </c>
      <c r="K29" s="124">
        <v>15960</v>
      </c>
      <c r="L29" s="104">
        <v>12306</v>
      </c>
      <c r="M29" s="104">
        <v>21060</v>
      </c>
      <c r="N29" s="104">
        <v>23168</v>
      </c>
      <c r="O29" s="104">
        <v>30235</v>
      </c>
      <c r="P29" s="104">
        <v>31572</v>
      </c>
      <c r="Q29" s="104">
        <v>38328</v>
      </c>
      <c r="R29" s="104">
        <v>43285</v>
      </c>
      <c r="S29" s="99">
        <v>64576</v>
      </c>
      <c r="T29" s="104">
        <v>66251</v>
      </c>
      <c r="U29" s="104">
        <v>36052</v>
      </c>
      <c r="V29" s="104">
        <v>99500</v>
      </c>
      <c r="W29" s="104">
        <v>77200</v>
      </c>
      <c r="X29" s="104">
        <v>104279</v>
      </c>
      <c r="Y29" s="104">
        <v>47129</v>
      </c>
      <c r="Z29" s="7">
        <v>119210</v>
      </c>
      <c r="AA29" s="7">
        <v>75857</v>
      </c>
      <c r="AB29" s="7">
        <v>110041</v>
      </c>
      <c r="AC29" s="7">
        <v>71447</v>
      </c>
      <c r="AD29" s="7">
        <v>115347</v>
      </c>
      <c r="AE29" s="7">
        <v>128224</v>
      </c>
      <c r="AF29" s="7">
        <v>77050</v>
      </c>
      <c r="AG29" s="7">
        <v>63208</v>
      </c>
      <c r="AH29" s="7">
        <v>108471</v>
      </c>
      <c r="AI29" s="7">
        <v>103378</v>
      </c>
      <c r="AJ29" s="7">
        <v>87830.5</v>
      </c>
      <c r="AK29" s="7">
        <v>86178</v>
      </c>
      <c r="AL29" s="7">
        <v>89666</v>
      </c>
      <c r="AM29" s="7">
        <v>169391</v>
      </c>
      <c r="AN29" s="7">
        <v>188220</v>
      </c>
      <c r="AO29" s="7">
        <v>176532</v>
      </c>
      <c r="AP29" s="7">
        <v>181151</v>
      </c>
      <c r="AQ29" s="7">
        <v>205000</v>
      </c>
      <c r="AR29" s="7">
        <v>140620</v>
      </c>
      <c r="AS29" s="7">
        <v>56933</v>
      </c>
      <c r="AT29" s="7">
        <v>59293</v>
      </c>
      <c r="AU29" s="7">
        <v>93550</v>
      </c>
      <c r="AV29" s="7">
        <v>64600</v>
      </c>
      <c r="AW29" s="7">
        <v>60800</v>
      </c>
      <c r="AX29" s="7">
        <v>83912.2</v>
      </c>
      <c r="AY29" s="7">
        <v>163803</v>
      </c>
      <c r="AZ29" s="7">
        <v>122368.9</v>
      </c>
      <c r="BA29" s="7">
        <v>145150</v>
      </c>
      <c r="BB29" s="7">
        <v>79016</v>
      </c>
      <c r="BC29" s="7">
        <v>89211</v>
      </c>
      <c r="BD29" s="7">
        <v>103211</v>
      </c>
      <c r="BE29" s="7">
        <v>98050</v>
      </c>
      <c r="BF29" s="7">
        <v>135672</v>
      </c>
      <c r="BG29" s="7">
        <v>93126</v>
      </c>
      <c r="BH29" s="139">
        <v>75651</v>
      </c>
      <c r="BI29">
        <v>120040</v>
      </c>
      <c r="BJ29" s="7">
        <v>111524</v>
      </c>
      <c r="BK29">
        <v>109915</v>
      </c>
    </row>
    <row r="30" spans="1:63" x14ac:dyDescent="0.25">
      <c r="A30" s="116" t="s">
        <v>133</v>
      </c>
      <c r="B30" s="120">
        <v>4886</v>
      </c>
      <c r="C30" s="120">
        <v>3032</v>
      </c>
      <c r="D30" s="120">
        <v>4686</v>
      </c>
      <c r="E30" s="120">
        <v>90</v>
      </c>
      <c r="F30" s="120">
        <v>12578</v>
      </c>
      <c r="G30" s="120">
        <v>4000</v>
      </c>
      <c r="H30" s="120">
        <v>7778</v>
      </c>
      <c r="I30" s="125">
        <v>7500</v>
      </c>
      <c r="J30" s="104">
        <v>1935</v>
      </c>
      <c r="K30" s="124">
        <v>5298</v>
      </c>
      <c r="L30" s="104">
        <v>4000</v>
      </c>
      <c r="M30" s="104">
        <v>7000</v>
      </c>
      <c r="N30" s="104">
        <v>5522</v>
      </c>
      <c r="O30" s="104">
        <v>5000</v>
      </c>
      <c r="P30" s="104">
        <v>7000</v>
      </c>
      <c r="Q30" s="104">
        <v>6408</v>
      </c>
      <c r="R30" s="104">
        <v>7207</v>
      </c>
      <c r="S30" s="99">
        <v>7026</v>
      </c>
      <c r="T30" s="104">
        <v>13318</v>
      </c>
      <c r="U30" s="104">
        <v>4627</v>
      </c>
      <c r="V30" s="104">
        <v>6806</v>
      </c>
      <c r="W30" s="104">
        <v>17580</v>
      </c>
      <c r="X30" s="104">
        <v>11495</v>
      </c>
      <c r="Y30" s="104">
        <v>4825</v>
      </c>
      <c r="Z30" s="7">
        <v>16171.5</v>
      </c>
      <c r="AA30" s="7">
        <v>9844</v>
      </c>
      <c r="AB30" s="7">
        <v>10755</v>
      </c>
      <c r="AC30" s="7">
        <v>10389</v>
      </c>
      <c r="AD30" s="7">
        <v>8906</v>
      </c>
      <c r="AE30" s="7">
        <v>10833</v>
      </c>
      <c r="AF30" s="7">
        <v>16769</v>
      </c>
      <c r="AG30" s="7">
        <v>10402</v>
      </c>
      <c r="AH30" s="7">
        <v>22916</v>
      </c>
      <c r="AI30" s="7">
        <v>22747</v>
      </c>
      <c r="AJ30" s="7">
        <v>25178.5</v>
      </c>
      <c r="AK30" s="7">
        <v>26000</v>
      </c>
      <c r="AL30" s="7">
        <v>28000</v>
      </c>
      <c r="AM30" s="7">
        <v>23473</v>
      </c>
      <c r="AN30" s="7">
        <v>36393</v>
      </c>
      <c r="AO30" s="7">
        <v>36936</v>
      </c>
      <c r="AP30" s="7">
        <v>36330</v>
      </c>
      <c r="AQ30" s="7">
        <v>30000</v>
      </c>
      <c r="AR30" s="7">
        <v>33217</v>
      </c>
      <c r="AS30" s="7">
        <v>27298</v>
      </c>
      <c r="AT30" s="7">
        <v>20590</v>
      </c>
      <c r="AU30" s="7">
        <v>40000</v>
      </c>
      <c r="AV30" s="7">
        <v>20000</v>
      </c>
      <c r="AW30" s="7">
        <v>30000</v>
      </c>
      <c r="AX30" s="7">
        <v>22825.1</v>
      </c>
      <c r="AY30" s="7">
        <v>22364</v>
      </c>
      <c r="AZ30" s="7">
        <v>24658.799999999999</v>
      </c>
      <c r="BA30" s="7">
        <v>28018</v>
      </c>
      <c r="BB30" s="7">
        <v>30503</v>
      </c>
      <c r="BC30" s="7">
        <v>30173</v>
      </c>
      <c r="BD30" s="7">
        <v>25180</v>
      </c>
      <c r="BE30" s="7">
        <v>25200</v>
      </c>
      <c r="BF30" s="7">
        <v>24262</v>
      </c>
      <c r="BG30" s="7">
        <v>26443</v>
      </c>
      <c r="BH30" s="139">
        <v>21751</v>
      </c>
      <c r="BI30">
        <v>35160</v>
      </c>
      <c r="BJ30" s="7">
        <v>30219</v>
      </c>
      <c r="BK30">
        <v>39332</v>
      </c>
    </row>
    <row r="31" spans="1:63" x14ac:dyDescent="0.25">
      <c r="A31" s="116" t="s">
        <v>134</v>
      </c>
      <c r="B31" s="120">
        <v>4546</v>
      </c>
      <c r="C31" s="120">
        <v>5104</v>
      </c>
      <c r="D31" s="120">
        <v>6191</v>
      </c>
      <c r="E31" s="120">
        <v>4000</v>
      </c>
      <c r="F31" s="120">
        <v>3710</v>
      </c>
      <c r="G31" s="120">
        <v>20000</v>
      </c>
      <c r="H31" s="120">
        <v>17500</v>
      </c>
      <c r="I31" s="125">
        <v>6000</v>
      </c>
      <c r="J31" s="104">
        <v>7222</v>
      </c>
      <c r="K31" s="124">
        <v>8144</v>
      </c>
      <c r="L31" s="104">
        <v>10000</v>
      </c>
      <c r="M31" s="104">
        <v>7000</v>
      </c>
      <c r="N31" s="104">
        <v>10394</v>
      </c>
      <c r="O31" s="104">
        <v>15000</v>
      </c>
      <c r="P31" s="104">
        <v>12000</v>
      </c>
      <c r="Q31" s="104">
        <v>12366</v>
      </c>
      <c r="R31" s="104">
        <v>12414</v>
      </c>
      <c r="S31" s="99">
        <v>11731</v>
      </c>
      <c r="T31" s="104">
        <v>12000</v>
      </c>
      <c r="U31" s="104">
        <v>7000</v>
      </c>
      <c r="V31" s="104">
        <v>15806</v>
      </c>
      <c r="W31" s="104">
        <v>32576</v>
      </c>
      <c r="X31" s="104">
        <v>22059</v>
      </c>
      <c r="Y31" s="104">
        <v>13319</v>
      </c>
      <c r="Z31" s="7">
        <v>9347.5</v>
      </c>
      <c r="AA31" s="7">
        <v>9244</v>
      </c>
      <c r="AB31" s="7">
        <v>10000</v>
      </c>
      <c r="AC31" s="7">
        <v>38686</v>
      </c>
      <c r="AD31" s="7">
        <v>31080</v>
      </c>
      <c r="AE31" s="7">
        <v>45167</v>
      </c>
      <c r="AF31" s="7">
        <v>45987</v>
      </c>
      <c r="AG31" s="7">
        <v>49192</v>
      </c>
      <c r="AH31" s="7">
        <v>58915</v>
      </c>
      <c r="AI31" s="7">
        <v>57562</v>
      </c>
      <c r="AJ31" s="7">
        <v>30491</v>
      </c>
      <c r="AK31" s="7">
        <v>26000</v>
      </c>
      <c r="AL31" s="7">
        <v>11999</v>
      </c>
      <c r="AM31" s="7">
        <v>23473</v>
      </c>
      <c r="AN31" s="7">
        <v>26813</v>
      </c>
      <c r="AO31" s="7">
        <v>25257</v>
      </c>
      <c r="AP31" s="7">
        <v>28073</v>
      </c>
      <c r="AQ31" s="7">
        <v>15000</v>
      </c>
      <c r="AR31" s="7">
        <v>24344</v>
      </c>
      <c r="AS31" s="7">
        <v>4862</v>
      </c>
      <c r="AT31" s="7">
        <v>17772</v>
      </c>
      <c r="AU31" s="7">
        <v>15000</v>
      </c>
      <c r="AV31" s="7">
        <v>0</v>
      </c>
      <c r="AW31" s="7">
        <v>18000</v>
      </c>
      <c r="AX31" s="7">
        <v>21656.3</v>
      </c>
      <c r="AY31" s="7">
        <v>44500</v>
      </c>
      <c r="AZ31" s="7">
        <v>25442.2</v>
      </c>
      <c r="BA31" s="7">
        <v>51429</v>
      </c>
      <c r="BB31" s="7">
        <v>25000</v>
      </c>
      <c r="BC31" s="7">
        <v>47335</v>
      </c>
      <c r="BD31" s="7">
        <v>9605</v>
      </c>
      <c r="BE31" s="7">
        <v>25000</v>
      </c>
      <c r="BF31" s="7">
        <v>10570</v>
      </c>
      <c r="BG31" s="7">
        <v>1967</v>
      </c>
      <c r="BH31" s="139">
        <v>9867</v>
      </c>
      <c r="BI31">
        <v>5111</v>
      </c>
      <c r="BJ31" s="7">
        <v>47239</v>
      </c>
      <c r="BK31">
        <v>36626</v>
      </c>
    </row>
    <row r="32" spans="1:63" x14ac:dyDescent="0.25">
      <c r="A32" s="116" t="s">
        <v>135</v>
      </c>
      <c r="B32" s="120">
        <v>58636</v>
      </c>
      <c r="C32" s="120">
        <v>67319</v>
      </c>
      <c r="D32" s="120">
        <v>81864</v>
      </c>
      <c r="E32" s="120">
        <v>87398</v>
      </c>
      <c r="F32" s="120">
        <v>103487</v>
      </c>
      <c r="G32" s="120">
        <v>122407</v>
      </c>
      <c r="H32" s="120">
        <v>77960</v>
      </c>
      <c r="I32" s="125">
        <v>99885</v>
      </c>
      <c r="J32" s="104">
        <v>135016</v>
      </c>
      <c r="K32" s="124">
        <v>98743</v>
      </c>
      <c r="L32" s="104">
        <v>142406</v>
      </c>
      <c r="M32" s="104">
        <v>119552</v>
      </c>
      <c r="N32" s="104">
        <v>116969</v>
      </c>
      <c r="O32" s="104">
        <v>131220</v>
      </c>
      <c r="P32" s="104">
        <v>221613</v>
      </c>
      <c r="Q32" s="104">
        <v>144366</v>
      </c>
      <c r="R32" s="104">
        <v>214797.4</v>
      </c>
      <c r="S32" s="99">
        <v>230457</v>
      </c>
      <c r="T32" s="104">
        <v>315292</v>
      </c>
      <c r="U32" s="104">
        <v>294741</v>
      </c>
      <c r="V32" s="104">
        <v>231532</v>
      </c>
      <c r="W32" s="104">
        <v>240082</v>
      </c>
      <c r="X32" s="104">
        <v>239957</v>
      </c>
      <c r="Y32" s="104">
        <v>305791.8</v>
      </c>
      <c r="Z32" s="7">
        <v>271320.5</v>
      </c>
      <c r="AA32" s="7">
        <v>245915</v>
      </c>
      <c r="AB32" s="7">
        <v>290607</v>
      </c>
      <c r="AC32" s="7">
        <v>284340</v>
      </c>
      <c r="AD32" s="7">
        <v>332578</v>
      </c>
      <c r="AE32" s="7">
        <v>338326</v>
      </c>
      <c r="AF32" s="7">
        <v>268049</v>
      </c>
      <c r="AG32" s="7">
        <v>348533.4</v>
      </c>
      <c r="AH32" s="7">
        <v>361397</v>
      </c>
      <c r="AI32" s="7">
        <v>281903</v>
      </c>
      <c r="AJ32" s="7">
        <v>340311</v>
      </c>
      <c r="AK32" s="7">
        <v>347953</v>
      </c>
      <c r="AL32" s="7">
        <v>456787</v>
      </c>
      <c r="AM32" s="7">
        <v>446649</v>
      </c>
      <c r="AN32" s="7">
        <v>366616</v>
      </c>
      <c r="AO32" s="7">
        <v>306576</v>
      </c>
      <c r="AP32" s="7">
        <v>401764</v>
      </c>
      <c r="AQ32" s="7">
        <v>369265</v>
      </c>
      <c r="AR32" s="7">
        <v>421208</v>
      </c>
      <c r="AS32" s="7">
        <v>387974</v>
      </c>
      <c r="AT32" s="7">
        <v>497477</v>
      </c>
      <c r="AU32" s="7">
        <v>390500</v>
      </c>
      <c r="AV32" s="7">
        <v>729904</v>
      </c>
      <c r="AW32" s="7">
        <v>396022</v>
      </c>
      <c r="AX32" s="7">
        <v>406403.5</v>
      </c>
      <c r="AY32" s="7">
        <v>537583</v>
      </c>
      <c r="AZ32" s="7">
        <v>496790</v>
      </c>
      <c r="BA32" s="7">
        <v>482734</v>
      </c>
      <c r="BB32" s="7">
        <v>580022</v>
      </c>
      <c r="BC32" s="7">
        <v>518498</v>
      </c>
      <c r="BD32" s="7">
        <v>595753</v>
      </c>
      <c r="BE32" s="7">
        <v>545626</v>
      </c>
      <c r="BF32" s="7">
        <v>681186</v>
      </c>
      <c r="BG32" s="7">
        <v>647747</v>
      </c>
      <c r="BH32" s="139">
        <v>696913</v>
      </c>
      <c r="BI32">
        <v>784586</v>
      </c>
      <c r="BJ32" s="7">
        <v>880890</v>
      </c>
      <c r="BK32">
        <v>793951</v>
      </c>
    </row>
    <row r="33" spans="1:63" x14ac:dyDescent="0.25">
      <c r="A33" s="116" t="s">
        <v>136</v>
      </c>
      <c r="B33" s="120">
        <v>17477</v>
      </c>
      <c r="C33" s="120">
        <v>15216</v>
      </c>
      <c r="D33" s="120">
        <v>24832</v>
      </c>
      <c r="E33" s="120">
        <v>19724</v>
      </c>
      <c r="F33" s="120">
        <v>45812</v>
      </c>
      <c r="G33" s="120">
        <v>52580</v>
      </c>
      <c r="H33" s="120">
        <v>44360</v>
      </c>
      <c r="I33" s="125">
        <v>42060</v>
      </c>
      <c r="J33" s="104">
        <v>42744</v>
      </c>
      <c r="K33" s="124">
        <v>54315</v>
      </c>
      <c r="L33" s="104">
        <v>41400</v>
      </c>
      <c r="M33" s="104">
        <v>56852</v>
      </c>
      <c r="N33" s="104">
        <v>78372</v>
      </c>
      <c r="O33" s="104">
        <v>62452</v>
      </c>
      <c r="P33" s="104">
        <v>68966</v>
      </c>
      <c r="Q33" s="104">
        <v>80326</v>
      </c>
      <c r="R33" s="104">
        <v>99208.3</v>
      </c>
      <c r="S33" s="99">
        <v>64879</v>
      </c>
      <c r="T33" s="104">
        <v>76362</v>
      </c>
      <c r="U33" s="104">
        <v>96592</v>
      </c>
      <c r="V33" s="104">
        <v>72915</v>
      </c>
      <c r="W33" s="104">
        <v>86192</v>
      </c>
      <c r="X33" s="104">
        <v>101612</v>
      </c>
      <c r="Y33" s="104">
        <v>110068.8</v>
      </c>
      <c r="Z33" s="7">
        <v>97663.5</v>
      </c>
      <c r="AA33" s="7">
        <v>85308</v>
      </c>
      <c r="AB33" s="7">
        <v>93608</v>
      </c>
      <c r="AC33" s="7">
        <v>76917</v>
      </c>
      <c r="AD33" s="7">
        <v>111713</v>
      </c>
      <c r="AE33" s="7">
        <v>109464</v>
      </c>
      <c r="AF33" s="7">
        <v>91918</v>
      </c>
      <c r="AG33" s="7">
        <v>95071.3</v>
      </c>
      <c r="AH33" s="7">
        <v>81696</v>
      </c>
      <c r="AI33" s="7">
        <v>72476.3</v>
      </c>
      <c r="AJ33" s="7">
        <v>188831</v>
      </c>
      <c r="AK33" s="7">
        <v>89806</v>
      </c>
      <c r="AL33" s="7">
        <v>140030</v>
      </c>
      <c r="AM33" s="7">
        <v>130028</v>
      </c>
      <c r="AN33" s="7">
        <v>86402</v>
      </c>
      <c r="AO33" s="7">
        <v>106694</v>
      </c>
      <c r="AP33" s="7">
        <v>170902</v>
      </c>
      <c r="AQ33" s="7">
        <v>84250</v>
      </c>
      <c r="AR33" s="7">
        <v>184010</v>
      </c>
      <c r="AS33" s="7">
        <v>115369</v>
      </c>
      <c r="AT33" s="7">
        <v>194275</v>
      </c>
      <c r="AU33" s="7">
        <v>88755</v>
      </c>
      <c r="AV33" s="7">
        <v>261010</v>
      </c>
      <c r="AW33" s="7">
        <v>87500</v>
      </c>
      <c r="AX33" s="7">
        <v>147778.5</v>
      </c>
      <c r="AY33" s="7">
        <v>265546</v>
      </c>
      <c r="AZ33" s="7">
        <v>174344.9</v>
      </c>
      <c r="BA33" s="7">
        <v>164945</v>
      </c>
      <c r="BB33" s="7">
        <v>185466</v>
      </c>
      <c r="BC33" s="7">
        <v>166019</v>
      </c>
      <c r="BD33" s="7">
        <v>329707</v>
      </c>
      <c r="BE33" s="7">
        <v>315237</v>
      </c>
      <c r="BF33" s="7">
        <v>274872</v>
      </c>
      <c r="BG33" s="7">
        <v>282741</v>
      </c>
      <c r="BH33" s="139">
        <v>338573</v>
      </c>
      <c r="BI33">
        <v>367184</v>
      </c>
      <c r="BJ33" s="7">
        <v>396113</v>
      </c>
      <c r="BK33">
        <v>330283</v>
      </c>
    </row>
    <row r="34" spans="1:63" x14ac:dyDescent="0.25">
      <c r="B34" s="120"/>
      <c r="C34" s="120"/>
      <c r="D34" s="120"/>
      <c r="E34" s="120"/>
      <c r="F34" s="120"/>
      <c r="G34" s="120"/>
      <c r="H34" s="120"/>
      <c r="I34" s="125"/>
      <c r="J34" s="104"/>
      <c r="K34" s="124"/>
      <c r="L34" s="104"/>
      <c r="M34" s="104"/>
      <c r="N34" s="104"/>
      <c r="O34" s="104"/>
      <c r="P34" s="104"/>
      <c r="Q34" s="104"/>
      <c r="R34" s="104"/>
      <c r="S34" s="140"/>
      <c r="T34" s="104"/>
      <c r="U34" s="104"/>
      <c r="V34" s="104"/>
      <c r="W34" s="104"/>
      <c r="X34" s="104"/>
      <c r="Y34" s="104"/>
      <c r="Z34" s="7"/>
      <c r="AA34" s="7"/>
      <c r="AB34" s="7"/>
      <c r="AC34" s="7"/>
    </row>
    <row r="35" spans="1:63" x14ac:dyDescent="0.25">
      <c r="A35" s="116" t="s">
        <v>137</v>
      </c>
      <c r="B35" s="120">
        <v>352822</v>
      </c>
      <c r="C35" s="120">
        <v>387281</v>
      </c>
      <c r="D35" s="120">
        <v>460487</v>
      </c>
      <c r="E35" s="120">
        <v>459647</v>
      </c>
      <c r="F35" s="120">
        <v>542305</v>
      </c>
      <c r="G35" s="120">
        <v>607948</v>
      </c>
      <c r="H35" s="120">
        <v>630123</v>
      </c>
      <c r="I35" s="125">
        <v>692787</v>
      </c>
      <c r="J35" s="104">
        <v>775030</v>
      </c>
      <c r="K35" s="124">
        <v>714432</v>
      </c>
      <c r="L35" s="104">
        <v>907622</v>
      </c>
      <c r="M35" s="104">
        <v>980496</v>
      </c>
      <c r="N35" s="104">
        <v>1053437</v>
      </c>
      <c r="O35" s="104">
        <v>1099492</v>
      </c>
      <c r="P35" s="104">
        <v>1297230</v>
      </c>
      <c r="Q35" s="104">
        <v>1270270</v>
      </c>
      <c r="R35" s="104">
        <v>1443852.7</v>
      </c>
      <c r="S35" s="99">
        <v>1354815</v>
      </c>
      <c r="T35" s="104">
        <v>1613710</v>
      </c>
      <c r="U35" s="104">
        <v>1709866</v>
      </c>
      <c r="V35" s="104">
        <v>1694968.5</v>
      </c>
      <c r="W35" s="104">
        <v>1694093</v>
      </c>
      <c r="X35" s="104">
        <v>1804972</v>
      </c>
      <c r="Y35" s="104">
        <v>1793251.6</v>
      </c>
      <c r="Z35" s="7">
        <v>2008253.5</v>
      </c>
      <c r="AA35" s="7">
        <v>1849737.5</v>
      </c>
      <c r="AB35" s="7">
        <v>2149496.2000000002</v>
      </c>
      <c r="AC35" s="7">
        <v>2132127</v>
      </c>
      <c r="AD35" s="7">
        <v>2397631.7999999998</v>
      </c>
      <c r="AE35" s="7">
        <v>2565344</v>
      </c>
      <c r="AF35" s="7">
        <v>2350803</v>
      </c>
      <c r="AG35" s="7">
        <v>2816973.6999999997</v>
      </c>
      <c r="AH35" s="7">
        <v>2760520</v>
      </c>
      <c r="AI35" s="7">
        <v>2706414.3</v>
      </c>
      <c r="AJ35" s="7">
        <v>2455205</v>
      </c>
      <c r="AK35" s="7">
        <v>3226825</v>
      </c>
      <c r="AL35" s="7">
        <v>2815889</v>
      </c>
      <c r="AM35" s="7">
        <v>3350306</v>
      </c>
      <c r="AN35" s="7">
        <v>3690213</v>
      </c>
      <c r="AO35" s="7">
        <v>3511409</v>
      </c>
      <c r="AP35" s="7">
        <v>3121469</v>
      </c>
      <c r="AQ35" s="7">
        <v>3304218</v>
      </c>
      <c r="AR35" s="7">
        <v>3309478</v>
      </c>
      <c r="AS35" s="7">
        <v>3076801</v>
      </c>
      <c r="AT35" s="7">
        <v>3154208</v>
      </c>
      <c r="AU35" s="7">
        <v>3219470</v>
      </c>
      <c r="AV35" s="7">
        <v>3646516</v>
      </c>
      <c r="AW35" s="7">
        <v>3288825.9</v>
      </c>
      <c r="AX35" s="7">
        <f t="shared" ref="AX35:BI35" si="0">+SUM(AX31:AX33)+AX28+AX25+AX22+AX19+AX16+AX13+SUM(AX10:AX12)</f>
        <v>3214276.2</v>
      </c>
      <c r="AY35" s="7">
        <f t="shared" si="0"/>
        <v>4023658</v>
      </c>
      <c r="AZ35" s="7">
        <f t="shared" si="0"/>
        <v>3620285.6999999997</v>
      </c>
      <c r="BA35" s="7">
        <f t="shared" si="0"/>
        <v>4049804</v>
      </c>
      <c r="BB35" s="7">
        <f t="shared" si="0"/>
        <v>4080129</v>
      </c>
      <c r="BC35" s="7">
        <f t="shared" si="0"/>
        <v>4119542</v>
      </c>
      <c r="BD35" s="7">
        <f t="shared" si="0"/>
        <v>4398819</v>
      </c>
      <c r="BE35" s="7">
        <f t="shared" si="0"/>
        <v>3983934</v>
      </c>
      <c r="BF35" s="7">
        <f t="shared" si="0"/>
        <v>4246167</v>
      </c>
      <c r="BG35" s="7">
        <f t="shared" si="0"/>
        <v>3975728</v>
      </c>
      <c r="BH35" s="139">
        <f t="shared" si="0"/>
        <v>4206472</v>
      </c>
      <c r="BI35" s="7">
        <f t="shared" si="0"/>
        <v>4373134</v>
      </c>
      <c r="BJ35" s="7">
        <f>+SUM(BJ31:BJ33)+BJ28+BJ25+BJ22+BJ19+BJ16+BJ13+SUM(BJ10:BJ12)</f>
        <v>4731275</v>
      </c>
      <c r="BK35" s="7">
        <f>+SUM(BK31:BK33)+BK28+BK25+BK22+BK19+BK16+BK13+SUM(BK10:BK12)</f>
        <v>4832749</v>
      </c>
    </row>
    <row r="36" spans="1:63" x14ac:dyDescent="0.25">
      <c r="B36" s="120"/>
      <c r="C36" s="120"/>
      <c r="D36" s="120"/>
      <c r="E36" s="120"/>
      <c r="F36" s="120"/>
      <c r="G36" s="120"/>
      <c r="H36" s="120"/>
      <c r="I36" s="125"/>
      <c r="J36" s="104"/>
      <c r="K36" s="124"/>
      <c r="L36" s="104"/>
      <c r="M36" s="104"/>
      <c r="N36" s="104"/>
      <c r="O36" s="104"/>
      <c r="P36" s="104"/>
      <c r="Q36" s="104"/>
      <c r="R36" s="104"/>
      <c r="S36" s="140"/>
      <c r="T36" s="104"/>
      <c r="U36" s="104"/>
      <c r="V36" s="104"/>
      <c r="W36" s="104"/>
      <c r="X36" s="104"/>
      <c r="Y36" s="104"/>
      <c r="Z36" s="7"/>
      <c r="AA36" s="7"/>
      <c r="AB36" s="7"/>
      <c r="AC36" s="7"/>
    </row>
    <row r="37" spans="1:63" x14ac:dyDescent="0.25">
      <c r="A37" s="116" t="s">
        <v>138</v>
      </c>
      <c r="B37" s="120">
        <v>10584.66</v>
      </c>
      <c r="C37" s="120">
        <v>11618</v>
      </c>
      <c r="D37" s="120">
        <v>13815</v>
      </c>
      <c r="E37" s="120">
        <v>13789</v>
      </c>
      <c r="F37" s="120">
        <v>16269</v>
      </c>
      <c r="G37" s="120">
        <v>18238</v>
      </c>
      <c r="H37" s="120">
        <v>18904</v>
      </c>
      <c r="I37" s="125">
        <v>20784</v>
      </c>
      <c r="J37" s="104">
        <v>23251</v>
      </c>
      <c r="K37" s="124">
        <v>21433</v>
      </c>
      <c r="L37" s="104">
        <v>27229</v>
      </c>
      <c r="M37" s="104">
        <v>29415</v>
      </c>
      <c r="N37" s="104">
        <v>31603</v>
      </c>
      <c r="O37" s="104">
        <v>32985</v>
      </c>
      <c r="P37" s="104">
        <v>38917</v>
      </c>
      <c r="Q37" s="104">
        <v>38108.1</v>
      </c>
      <c r="R37" s="104">
        <v>43316.4</v>
      </c>
      <c r="S37" s="99">
        <v>40644.449999999997</v>
      </c>
      <c r="T37" s="104">
        <v>48411</v>
      </c>
      <c r="U37" s="104">
        <v>51295.979999999996</v>
      </c>
      <c r="V37" s="104">
        <v>50849.055</v>
      </c>
      <c r="W37" s="104">
        <v>50822.79</v>
      </c>
      <c r="X37" s="104">
        <v>54149.16</v>
      </c>
      <c r="Y37" s="104">
        <v>53797.548000000003</v>
      </c>
      <c r="Z37" s="7">
        <v>60247.604999999996</v>
      </c>
      <c r="AA37" s="7">
        <v>55492.125</v>
      </c>
      <c r="AB37" s="7">
        <v>64484.886000000006</v>
      </c>
      <c r="AC37" s="7">
        <v>63963.81</v>
      </c>
      <c r="AD37" s="7">
        <v>71928.953999999998</v>
      </c>
      <c r="AE37" s="7">
        <v>76960.320000000007</v>
      </c>
      <c r="AF37" s="7">
        <v>70524.09</v>
      </c>
      <c r="AG37" s="7">
        <v>84509.210999999996</v>
      </c>
      <c r="AH37" s="7">
        <v>82815.599999999991</v>
      </c>
      <c r="AI37" s="7">
        <v>81192.428999999989</v>
      </c>
      <c r="AJ37" s="7">
        <v>73656.149999999994</v>
      </c>
      <c r="AK37" s="7">
        <v>96804.75</v>
      </c>
      <c r="AL37" s="7">
        <v>84476</v>
      </c>
      <c r="AM37" s="7">
        <v>100510</v>
      </c>
      <c r="AN37" s="7">
        <v>110706</v>
      </c>
      <c r="AO37" s="7">
        <v>105342</v>
      </c>
      <c r="AP37" s="7">
        <v>93644</v>
      </c>
      <c r="AQ37" s="7">
        <v>99127</v>
      </c>
      <c r="AR37" s="7">
        <v>99284</v>
      </c>
      <c r="AS37" s="7">
        <v>92304</v>
      </c>
      <c r="AT37" s="7">
        <v>100186</v>
      </c>
      <c r="AU37" s="7">
        <v>96584</v>
      </c>
      <c r="AV37" s="7">
        <v>109395.5</v>
      </c>
      <c r="AW37" s="7">
        <v>98664.8</v>
      </c>
      <c r="AX37" s="7">
        <v>96428.2</v>
      </c>
      <c r="AY37" s="7">
        <v>120710</v>
      </c>
      <c r="AZ37" s="7">
        <v>108608.5</v>
      </c>
      <c r="BA37" s="7">
        <v>121494</v>
      </c>
      <c r="BB37" s="7">
        <v>122404</v>
      </c>
      <c r="BC37" s="7">
        <v>123586</v>
      </c>
      <c r="BD37" s="7">
        <v>131965</v>
      </c>
      <c r="BE37" s="7">
        <v>119518</v>
      </c>
      <c r="BF37" s="7">
        <v>127385</v>
      </c>
      <c r="BG37" s="7">
        <v>119272</v>
      </c>
      <c r="BH37" s="139">
        <v>126194</v>
      </c>
      <c r="BI37" s="7">
        <v>131194</v>
      </c>
      <c r="BJ37" s="7">
        <v>141938</v>
      </c>
      <c r="BK37">
        <v>144982</v>
      </c>
    </row>
    <row r="38" spans="1:63" x14ac:dyDescent="0.25">
      <c r="A38" s="116" t="s">
        <v>139</v>
      </c>
      <c r="B38" s="120">
        <v>27900</v>
      </c>
      <c r="C38" s="120">
        <v>57800</v>
      </c>
      <c r="D38" s="120">
        <v>43875</v>
      </c>
      <c r="E38" s="120">
        <v>57568</v>
      </c>
      <c r="F38" s="120">
        <v>55125</v>
      </c>
      <c r="G38" s="120">
        <v>65250</v>
      </c>
      <c r="H38" s="120">
        <v>85143</v>
      </c>
      <c r="I38" s="125">
        <v>83086</v>
      </c>
      <c r="J38" s="104">
        <v>88060</v>
      </c>
      <c r="K38" s="124">
        <v>118300</v>
      </c>
      <c r="L38" s="104">
        <v>144760</v>
      </c>
      <c r="M38" s="104">
        <v>143867</v>
      </c>
      <c r="N38" s="104">
        <v>172980</v>
      </c>
      <c r="O38" s="104">
        <v>173100</v>
      </c>
      <c r="P38" s="104">
        <v>188190</v>
      </c>
      <c r="Q38" s="104">
        <v>178965</v>
      </c>
      <c r="R38" s="104">
        <v>267020</v>
      </c>
      <c r="S38" s="99">
        <v>278600</v>
      </c>
      <c r="T38" s="104">
        <v>236840</v>
      </c>
      <c r="U38" s="104">
        <v>197600</v>
      </c>
      <c r="V38" s="104">
        <v>149760</v>
      </c>
      <c r="W38" s="104">
        <v>186830</v>
      </c>
      <c r="X38" s="104">
        <v>177120</v>
      </c>
      <c r="Y38" s="104">
        <v>172080</v>
      </c>
      <c r="Z38" s="7">
        <v>169750</v>
      </c>
      <c r="AA38" s="7">
        <v>148216</v>
      </c>
      <c r="AB38" s="7">
        <v>159389.79999999999</v>
      </c>
      <c r="AC38" s="7">
        <v>160439.5</v>
      </c>
      <c r="AD38" s="7">
        <v>171675</v>
      </c>
      <c r="AE38" s="7">
        <v>170550</v>
      </c>
      <c r="AF38" s="7">
        <v>177599.5</v>
      </c>
      <c r="AG38" s="7">
        <v>182160</v>
      </c>
      <c r="AH38" s="7">
        <v>169250</v>
      </c>
      <c r="AI38" s="7">
        <v>174750</v>
      </c>
      <c r="AJ38" s="7">
        <v>182000</v>
      </c>
      <c r="AK38" s="7">
        <v>178000</v>
      </c>
      <c r="AL38" s="7">
        <v>190400</v>
      </c>
      <c r="AM38" s="7">
        <v>199200</v>
      </c>
      <c r="AN38" s="7">
        <v>235910</v>
      </c>
      <c r="AO38" s="7">
        <v>235910</v>
      </c>
      <c r="AP38" s="7">
        <v>210179</v>
      </c>
      <c r="AQ38" s="7">
        <v>210397</v>
      </c>
      <c r="AR38" s="7">
        <v>215800</v>
      </c>
      <c r="AS38" s="7">
        <v>229547</v>
      </c>
      <c r="AT38" s="7">
        <v>238973</v>
      </c>
      <c r="AU38" s="7">
        <v>240500</v>
      </c>
      <c r="AV38" s="7">
        <v>226882.5</v>
      </c>
      <c r="AW38" s="7">
        <v>220707.5</v>
      </c>
      <c r="AX38" s="7">
        <v>218562.5</v>
      </c>
      <c r="AY38" s="7">
        <v>223340</v>
      </c>
      <c r="AZ38" s="7">
        <v>313875</v>
      </c>
      <c r="BA38" s="7">
        <v>318420</v>
      </c>
      <c r="BB38" s="7">
        <v>353520</v>
      </c>
      <c r="BC38" s="7">
        <v>369630</v>
      </c>
      <c r="BD38" s="7">
        <v>357660</v>
      </c>
      <c r="BE38" s="7">
        <v>336105</v>
      </c>
      <c r="BF38" s="7">
        <v>322287</v>
      </c>
      <c r="BG38" s="7">
        <v>313258</v>
      </c>
      <c r="BH38" s="139">
        <v>313794</v>
      </c>
      <c r="BI38" s="7">
        <v>312095</v>
      </c>
      <c r="BJ38" s="7">
        <v>389592</v>
      </c>
      <c r="BK38">
        <v>345762</v>
      </c>
    </row>
    <row r="39" spans="1:63" x14ac:dyDescent="0.25">
      <c r="A39" s="116" t="s">
        <v>208</v>
      </c>
      <c r="B39" s="120">
        <v>6000</v>
      </c>
      <c r="C39" s="120">
        <v>6118</v>
      </c>
      <c r="D39" s="120">
        <v>6768</v>
      </c>
      <c r="E39" s="120">
        <v>7929</v>
      </c>
      <c r="F39" s="120">
        <v>10781</v>
      </c>
      <c r="G39" s="120">
        <v>12502</v>
      </c>
      <c r="H39" s="120">
        <v>11081</v>
      </c>
      <c r="I39" s="125">
        <v>13589</v>
      </c>
      <c r="J39" s="104">
        <v>14100</v>
      </c>
      <c r="K39" s="124">
        <v>15350</v>
      </c>
      <c r="L39" s="104">
        <v>14592</v>
      </c>
      <c r="M39" s="104">
        <v>19139</v>
      </c>
      <c r="N39" s="104">
        <v>17880</v>
      </c>
      <c r="O39" s="104">
        <v>22036</v>
      </c>
      <c r="P39" s="104">
        <v>23496</v>
      </c>
      <c r="Q39" s="104">
        <v>18822</v>
      </c>
      <c r="R39" s="104">
        <v>27681.4</v>
      </c>
      <c r="S39" s="99">
        <v>24224</v>
      </c>
      <c r="T39" s="104">
        <v>29745</v>
      </c>
      <c r="U39" s="104">
        <v>37495</v>
      </c>
      <c r="V39" s="104">
        <v>30340</v>
      </c>
      <c r="W39" s="104">
        <v>38290</v>
      </c>
      <c r="X39" s="104">
        <v>32919</v>
      </c>
      <c r="Y39" s="104">
        <v>36121.4</v>
      </c>
      <c r="Z39" s="7">
        <v>35984</v>
      </c>
      <c r="AA39" s="7">
        <v>47101</v>
      </c>
      <c r="AB39" s="7">
        <v>39322.5</v>
      </c>
      <c r="AC39" s="7">
        <v>44579</v>
      </c>
      <c r="AD39" s="7">
        <v>27310.5</v>
      </c>
      <c r="AE39" s="7">
        <v>51840</v>
      </c>
      <c r="AF39" s="7">
        <v>42111.5</v>
      </c>
      <c r="AG39" s="7">
        <v>54791</v>
      </c>
      <c r="AH39" s="7">
        <v>48515</v>
      </c>
      <c r="AI39" s="7">
        <v>41291</v>
      </c>
      <c r="AJ39" s="7">
        <v>45412.4</v>
      </c>
      <c r="AK39" s="7">
        <v>73060</v>
      </c>
      <c r="AL39" s="7">
        <v>24062</v>
      </c>
      <c r="AM39" s="7">
        <v>24161</v>
      </c>
      <c r="AN39" s="7">
        <v>15217</v>
      </c>
      <c r="AO39" s="7">
        <v>17664</v>
      </c>
      <c r="AP39" s="7">
        <v>18038</v>
      </c>
      <c r="AQ39" s="7">
        <v>18166</v>
      </c>
      <c r="AR39" s="7">
        <v>16992</v>
      </c>
      <c r="AS39" s="7">
        <v>26632</v>
      </c>
      <c r="AT39" s="7">
        <v>23995</v>
      </c>
      <c r="AU39" s="7">
        <v>17868</v>
      </c>
      <c r="AV39" s="7">
        <v>25292.6</v>
      </c>
      <c r="AW39" s="7">
        <v>15974.4</v>
      </c>
      <c r="AX39" s="7">
        <v>21121</v>
      </c>
      <c r="AY39" s="7">
        <v>35114</v>
      </c>
      <c r="AZ39" s="7">
        <v>33418.5</v>
      </c>
      <c r="BA39" s="7">
        <v>30978</v>
      </c>
      <c r="BB39" s="7">
        <v>23863</v>
      </c>
      <c r="BC39" s="7">
        <v>27064</v>
      </c>
      <c r="BD39" s="7">
        <v>26456</v>
      </c>
      <c r="BE39" s="7">
        <v>24646</v>
      </c>
      <c r="BF39" s="7">
        <v>25949</v>
      </c>
      <c r="BG39" s="7">
        <v>25263</v>
      </c>
      <c r="BH39" s="139">
        <v>30601</v>
      </c>
      <c r="BI39" s="7">
        <v>43722</v>
      </c>
      <c r="BJ39" s="7">
        <v>34645</v>
      </c>
      <c r="BK39">
        <v>28805</v>
      </c>
    </row>
    <row r="40" spans="1:63" x14ac:dyDescent="0.25">
      <c r="B40" s="120"/>
      <c r="C40" s="120"/>
      <c r="D40" s="120"/>
      <c r="E40" s="120"/>
      <c r="F40" s="120"/>
      <c r="G40" s="120"/>
      <c r="H40" s="127"/>
      <c r="I40" s="125"/>
      <c r="J40" s="104"/>
      <c r="K40" s="124"/>
      <c r="L40" s="104"/>
      <c r="M40" s="104"/>
      <c r="N40" s="104"/>
      <c r="O40" s="104"/>
      <c r="P40" s="104"/>
      <c r="Q40" s="104"/>
      <c r="R40" s="104"/>
      <c r="S40" s="141"/>
      <c r="T40" s="104"/>
      <c r="U40" s="104"/>
      <c r="V40" s="104"/>
      <c r="W40" s="104"/>
      <c r="X40" s="104"/>
      <c r="Y40" s="104"/>
      <c r="Z40" s="7"/>
      <c r="AA40" s="7"/>
      <c r="AB40" s="7"/>
      <c r="AC40" s="7"/>
      <c r="AD40" s="107"/>
    </row>
    <row r="41" spans="1:63" x14ac:dyDescent="0.25">
      <c r="A41" s="116" t="s">
        <v>140</v>
      </c>
      <c r="B41" s="120">
        <v>397306.66</v>
      </c>
      <c r="C41" s="120">
        <v>462817</v>
      </c>
      <c r="D41" s="120">
        <v>524945</v>
      </c>
      <c r="E41" s="120">
        <v>538933</v>
      </c>
      <c r="F41" s="120">
        <v>624480</v>
      </c>
      <c r="G41" s="120">
        <v>703938</v>
      </c>
      <c r="H41" s="120">
        <v>745251</v>
      </c>
      <c r="I41" s="125">
        <v>810246</v>
      </c>
      <c r="J41" s="104">
        <v>900441</v>
      </c>
      <c r="K41" s="124">
        <v>869515</v>
      </c>
      <c r="L41" s="104">
        <v>1094203</v>
      </c>
      <c r="M41" s="104">
        <v>1172917</v>
      </c>
      <c r="N41" s="104">
        <v>1275900</v>
      </c>
      <c r="O41" s="104">
        <v>1327613</v>
      </c>
      <c r="P41" s="104">
        <v>1547833</v>
      </c>
      <c r="Q41" s="104">
        <v>1506165.1</v>
      </c>
      <c r="R41" s="104">
        <v>1781870.5</v>
      </c>
      <c r="S41" s="99">
        <v>1698283.45</v>
      </c>
      <c r="T41" s="104">
        <v>1928706</v>
      </c>
      <c r="U41" s="104">
        <v>1996256.98</v>
      </c>
      <c r="V41" s="104">
        <v>1925917.5549999999</v>
      </c>
      <c r="W41" s="104">
        <v>1970035.79</v>
      </c>
      <c r="X41" s="104">
        <v>2069160.16</v>
      </c>
      <c r="Y41" s="104">
        <v>2055250.548</v>
      </c>
      <c r="Z41" s="7">
        <v>2274235.105</v>
      </c>
      <c r="AA41" s="7">
        <v>2100546.625</v>
      </c>
      <c r="AB41" s="7">
        <v>2412693.3859999999</v>
      </c>
      <c r="AC41" s="7">
        <v>2401109.31</v>
      </c>
      <c r="AD41" s="7">
        <v>2668546.2539999997</v>
      </c>
      <c r="AE41" s="7">
        <v>2864694.32</v>
      </c>
      <c r="AF41" s="7">
        <v>2641038.09</v>
      </c>
      <c r="AG41" s="7">
        <v>3138433.9109999998</v>
      </c>
      <c r="AH41" s="7">
        <v>3061100.6</v>
      </c>
      <c r="AI41" s="7">
        <v>3003647.7289999998</v>
      </c>
      <c r="AJ41" s="7">
        <v>2756273.55</v>
      </c>
      <c r="AK41" s="7">
        <v>3574689.75</v>
      </c>
      <c r="AL41" s="7">
        <v>3114827</v>
      </c>
      <c r="AM41" s="7">
        <v>3674177</v>
      </c>
      <c r="AN41" s="7">
        <v>4052046</v>
      </c>
      <c r="AO41" s="7">
        <v>3870325</v>
      </c>
      <c r="AP41" s="7">
        <v>3443330</v>
      </c>
      <c r="AQ41" s="7">
        <v>3631908</v>
      </c>
      <c r="AR41" s="7">
        <v>3641554</v>
      </c>
      <c r="AS41" s="7">
        <v>3425284</v>
      </c>
      <c r="AT41" s="7">
        <v>3517362</v>
      </c>
      <c r="AU41" s="7">
        <v>3574422</v>
      </c>
      <c r="AV41" s="7">
        <v>4008086.6</v>
      </c>
      <c r="AW41" s="7">
        <v>3624172.6</v>
      </c>
      <c r="AX41" s="7">
        <f t="shared" ref="AX41:BI41" si="1">+AX35+SUM(AX37:AX39)</f>
        <v>3550387.9000000004</v>
      </c>
      <c r="AY41" s="7">
        <f t="shared" si="1"/>
        <v>4402822</v>
      </c>
      <c r="AZ41" s="7">
        <f t="shared" si="1"/>
        <v>4076187.6999999997</v>
      </c>
      <c r="BA41" s="7">
        <f t="shared" si="1"/>
        <v>4520696</v>
      </c>
      <c r="BB41" s="7">
        <f t="shared" si="1"/>
        <v>4579916</v>
      </c>
      <c r="BC41" s="7">
        <f t="shared" si="1"/>
        <v>4639822</v>
      </c>
      <c r="BD41" s="7">
        <f t="shared" si="1"/>
        <v>4914900</v>
      </c>
      <c r="BE41" s="7">
        <f t="shared" si="1"/>
        <v>4464203</v>
      </c>
      <c r="BF41" s="7">
        <f t="shared" si="1"/>
        <v>4721788</v>
      </c>
      <c r="BG41" s="7">
        <f t="shared" si="1"/>
        <v>4433521</v>
      </c>
      <c r="BH41" s="139">
        <f t="shared" si="1"/>
        <v>4677061</v>
      </c>
      <c r="BI41" s="7">
        <f t="shared" si="1"/>
        <v>4860145</v>
      </c>
      <c r="BJ41" s="7">
        <f>+BJ35+SUM(BJ37:BJ39)</f>
        <v>5297450</v>
      </c>
      <c r="BK41" s="7">
        <f>+BK35+SUM(BK37:BK39)</f>
        <v>5352298</v>
      </c>
    </row>
    <row r="42" spans="1:63" x14ac:dyDescent="0.25">
      <c r="A42" s="116" t="s">
        <v>141</v>
      </c>
      <c r="B42" s="120">
        <v>4.5529999999999999</v>
      </c>
      <c r="C42" s="120">
        <v>4.88</v>
      </c>
      <c r="D42" s="120">
        <v>3.99</v>
      </c>
      <c r="E42" s="120">
        <v>4.88</v>
      </c>
      <c r="F42" s="120">
        <v>5.0199999999999996</v>
      </c>
      <c r="G42" s="120">
        <v>5.23</v>
      </c>
      <c r="H42" s="120">
        <v>5.48</v>
      </c>
      <c r="I42" s="125">
        <v>5.58</v>
      </c>
      <c r="J42" s="104">
        <v>4.9329999999999998</v>
      </c>
      <c r="K42" s="124">
        <v>5.069</v>
      </c>
      <c r="L42" s="104">
        <v>4.8</v>
      </c>
      <c r="M42" s="104">
        <v>5.7</v>
      </c>
      <c r="N42" s="104">
        <v>4.5860000000000003</v>
      </c>
      <c r="O42" s="104">
        <v>4.7880000000000003</v>
      </c>
      <c r="P42" s="104">
        <v>4.8049999999999997</v>
      </c>
      <c r="Q42" s="104">
        <v>4.4370000000000003</v>
      </c>
      <c r="R42" s="104">
        <v>5.03</v>
      </c>
      <c r="S42" s="99">
        <v>4.4390000000000001</v>
      </c>
      <c r="T42" s="104">
        <v>5.0999999999999996</v>
      </c>
      <c r="U42" s="104">
        <v>6.0629999999999997</v>
      </c>
      <c r="V42" s="104">
        <v>4.9660000000000002</v>
      </c>
      <c r="W42" s="104">
        <v>5.12</v>
      </c>
      <c r="X42" s="104">
        <v>4.6660000000000004</v>
      </c>
      <c r="Y42" s="104">
        <v>5.1760000000000002</v>
      </c>
      <c r="Z42" s="7">
        <v>5.0259999999999998</v>
      </c>
      <c r="AA42" s="7">
        <v>5.6470000000000002</v>
      </c>
      <c r="AB42" s="7">
        <v>5.1580000000000004</v>
      </c>
      <c r="AC42" s="7">
        <v>5.1840000000000002</v>
      </c>
      <c r="AD42" s="7">
        <v>5.9539999999999997</v>
      </c>
      <c r="AE42" s="7">
        <v>6.3070000000000004</v>
      </c>
      <c r="AF42" s="7">
        <v>5.4660000000000002</v>
      </c>
      <c r="AG42" s="7">
        <v>6.2409999999999997</v>
      </c>
      <c r="AH42" s="7">
        <v>5.7960000000000003</v>
      </c>
      <c r="AI42" s="7">
        <v>4.6539999999999999</v>
      </c>
      <c r="AJ42" s="7">
        <v>5.0860000000000003</v>
      </c>
      <c r="AK42" s="7">
        <v>6.484</v>
      </c>
      <c r="AL42" s="7">
        <v>5.3150000000000004</v>
      </c>
      <c r="AM42" s="7">
        <v>5.4210000000000003</v>
      </c>
      <c r="AN42" s="7">
        <v>4.4569999999999999</v>
      </c>
      <c r="AO42" s="7">
        <v>4.4470000000000001</v>
      </c>
      <c r="AP42" s="7">
        <v>4.46</v>
      </c>
      <c r="AQ42" s="7">
        <v>4.0949999999999998</v>
      </c>
      <c r="AR42" s="7">
        <v>3.718</v>
      </c>
      <c r="AS42" s="7">
        <v>5.5650000000000004</v>
      </c>
      <c r="AT42" s="7">
        <v>4.798</v>
      </c>
      <c r="AU42" s="7">
        <v>4.2249999999999996</v>
      </c>
      <c r="AV42" s="7">
        <v>6.37</v>
      </c>
      <c r="AW42" s="7">
        <v>3.9649999999999999</v>
      </c>
      <c r="AX42" s="7">
        <v>4.8813000000000004</v>
      </c>
      <c r="AY42" s="142">
        <v>6.3234000000000004</v>
      </c>
      <c r="AZ42" s="7">
        <v>6.2374999999999998</v>
      </c>
      <c r="BA42" s="7">
        <v>4.2114000000000003</v>
      </c>
      <c r="BB42" s="143">
        <v>4.7556000000000003</v>
      </c>
      <c r="BC42" s="142">
        <v>5.7050000000000001</v>
      </c>
      <c r="BD42" s="142">
        <v>5.8330000000000002</v>
      </c>
      <c r="BE42" s="7">
        <v>4.68</v>
      </c>
      <c r="BF42" s="129">
        <v>5.4809999999999999</v>
      </c>
      <c r="BG42" s="7">
        <v>5.1589999999999998</v>
      </c>
      <c r="BH42" s="139">
        <v>5.5389999999999997</v>
      </c>
      <c r="BI42" s="7">
        <v>6.0540000000000003</v>
      </c>
      <c r="BJ42" s="142">
        <v>6.0209999999999999</v>
      </c>
      <c r="BK42">
        <v>5.8570000000000002</v>
      </c>
    </row>
    <row r="43" spans="1:63" x14ac:dyDescent="0.25">
      <c r="A43" s="116" t="s">
        <v>142</v>
      </c>
      <c r="B43" s="120">
        <v>87268</v>
      </c>
      <c r="C43" s="120">
        <v>94839.549180327871</v>
      </c>
      <c r="D43" s="120">
        <v>131565.16290726815</v>
      </c>
      <c r="E43" s="120">
        <v>110437.09016393442</v>
      </c>
      <c r="F43" s="120">
        <v>124398.406374502</v>
      </c>
      <c r="G43" s="120">
        <v>134596.17590822178</v>
      </c>
      <c r="H43" s="120">
        <v>135994.70802919706</v>
      </c>
      <c r="I43" s="125">
        <v>145205.37634408602</v>
      </c>
      <c r="J43" s="104">
        <v>182534.15771335902</v>
      </c>
      <c r="K43" s="124">
        <v>171535.80587887159</v>
      </c>
      <c r="L43" s="104">
        <v>227958.95833333334</v>
      </c>
      <c r="M43" s="104">
        <v>205774.91228070174</v>
      </c>
      <c r="N43" s="104">
        <v>278216.31051024859</v>
      </c>
      <c r="O43" s="104">
        <v>277279.23976608185</v>
      </c>
      <c r="P43" s="104">
        <v>322151</v>
      </c>
      <c r="Q43" s="104">
        <v>339485</v>
      </c>
      <c r="R43" s="104">
        <v>354267</v>
      </c>
      <c r="S43" s="99">
        <v>382601</v>
      </c>
      <c r="T43" s="104">
        <v>378177.64705882355</v>
      </c>
      <c r="U43" s="104">
        <v>329252.34702292597</v>
      </c>
      <c r="V43" s="104">
        <v>387853</v>
      </c>
      <c r="W43" s="104">
        <v>384772.615234375</v>
      </c>
      <c r="X43" s="104">
        <v>443448</v>
      </c>
      <c r="Y43" s="104">
        <v>397080</v>
      </c>
      <c r="Z43" s="7">
        <v>452523</v>
      </c>
      <c r="AA43" s="7">
        <v>371948</v>
      </c>
      <c r="AB43" s="7">
        <v>467799</v>
      </c>
      <c r="AC43" s="7">
        <v>463134</v>
      </c>
      <c r="AD43" s="7">
        <v>448228</v>
      </c>
      <c r="AE43" s="7">
        <v>454211</v>
      </c>
      <c r="AF43" s="7">
        <v>483136</v>
      </c>
      <c r="AG43" s="7">
        <v>502851</v>
      </c>
      <c r="AH43" s="7">
        <v>528177</v>
      </c>
      <c r="AI43" s="7">
        <v>645327</v>
      </c>
      <c r="AJ43" s="7">
        <v>541931</v>
      </c>
      <c r="AK43" s="7">
        <v>551326</v>
      </c>
      <c r="AL43" s="7">
        <v>591132</v>
      </c>
      <c r="AM43" s="7">
        <v>681178</v>
      </c>
      <c r="AN43" s="7">
        <v>910367</v>
      </c>
      <c r="AO43" s="7">
        <v>952416</v>
      </c>
      <c r="AP43" s="7">
        <v>785162</v>
      </c>
      <c r="AQ43" s="7">
        <v>886913</v>
      </c>
      <c r="AR43" s="7">
        <v>981787</v>
      </c>
      <c r="AS43" s="7">
        <v>623789</v>
      </c>
      <c r="AT43" s="7">
        <v>733089.20383493125</v>
      </c>
      <c r="AU43" s="7">
        <v>846017</v>
      </c>
      <c r="AV43" s="7">
        <v>629213</v>
      </c>
      <c r="AW43" s="7">
        <v>914041</v>
      </c>
      <c r="AX43" s="7">
        <f t="shared" ref="AX43:BI43" si="2">+AX41/AX42</f>
        <v>727344.74422797211</v>
      </c>
      <c r="AY43" s="7">
        <f t="shared" si="2"/>
        <v>696274.47259385767</v>
      </c>
      <c r="AZ43" s="7">
        <f t="shared" si="2"/>
        <v>653497.02605210419</v>
      </c>
      <c r="BA43" s="7">
        <f t="shared" si="2"/>
        <v>1073442.5606686613</v>
      </c>
      <c r="BB43" s="7">
        <f t="shared" si="2"/>
        <v>963057.44806123304</v>
      </c>
      <c r="BC43" s="7">
        <f t="shared" si="2"/>
        <v>813290.44697633653</v>
      </c>
      <c r="BD43" s="7">
        <f t="shared" si="2"/>
        <v>842602.4344248242</v>
      </c>
      <c r="BE43" s="7">
        <f t="shared" si="2"/>
        <v>953889.52991452999</v>
      </c>
      <c r="BF43" s="7">
        <f t="shared" si="2"/>
        <v>861482.94106914802</v>
      </c>
      <c r="BG43" s="7">
        <f t="shared" si="2"/>
        <v>859376.04186857922</v>
      </c>
      <c r="BH43" s="139">
        <f t="shared" si="2"/>
        <v>844387.25401697063</v>
      </c>
      <c r="BI43" s="7">
        <f t="shared" si="2"/>
        <v>802798.97588371322</v>
      </c>
      <c r="BJ43" s="7">
        <f>+BJ41/BJ42</f>
        <v>879828.93207108451</v>
      </c>
      <c r="BK43" s="7">
        <f>+BK41/BK42</f>
        <v>913829.26412839338</v>
      </c>
    </row>
    <row r="44" spans="1:63" x14ac:dyDescent="0.25">
      <c r="AD44" s="100"/>
    </row>
    <row r="45" spans="1:63" x14ac:dyDescent="0.25">
      <c r="AD45" s="114"/>
    </row>
    <row r="46" spans="1:63" x14ac:dyDescent="0.25">
      <c r="AD46" s="104"/>
    </row>
    <row r="47" spans="1:63" x14ac:dyDescent="0.25">
      <c r="AD47" s="1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37</vt:i4>
      </vt:variant>
    </vt:vector>
  </HeadingPairs>
  <TitlesOfParts>
    <vt:vector size="37" baseType="lpstr">
      <vt:lpstr>Índice</vt:lpstr>
      <vt:lpstr>COSTOS  SECANO Z COSTA NORTE</vt:lpstr>
      <vt:lpstr>COSTOS  SECANO Z BAJO CAUCA</vt:lpstr>
      <vt:lpstr>COSTOS  SECANO Z LLANOS</vt:lpstr>
      <vt:lpstr>COSTOS RIEGO Z COSTA NORTE </vt:lpstr>
      <vt:lpstr>COSTOS RIEGO Z SANTANDERES</vt:lpstr>
      <vt:lpstr>COSTOS RIEGO Z CENTRO</vt:lpstr>
      <vt:lpstr>COSTOS RIEGO Z LLANOS</vt:lpstr>
      <vt:lpstr>COSTOS RIEGO Z BAJO CAUCA</vt:lpstr>
      <vt:lpstr>COSTOS SECANO Z BAJO CAUCA</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Tabla 1, 2 y 3</vt:lpstr>
      <vt:lpstr>Cuadro 19</vt:lpstr>
      <vt:lpstr>Cuadro 20</vt:lpstr>
      <vt:lpstr>Cuadro 21</vt:lpstr>
      <vt:lpstr>Tabla 4, 5 y 6</vt:lpstr>
      <vt:lpstr>Cuadro 22</vt:lpstr>
      <vt:lpstr>Tabla No 5- 2014 </vt:lpstr>
      <vt:lpstr>TRM</vt:lpstr>
      <vt:lpstr>Tabla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Anexos_CST_2015_2018 preliminar_V_REV</dc:title>
  <dc:creator>DANE</dc:creator>
  <cp:keywords>Anexos_CST_2015_2018 preliminar_V_REV</cp:keywords>
  <cp:lastModifiedBy>Henry Antonio Mendoza Tolosa</cp:lastModifiedBy>
  <cp:lastPrinted>2021-08-30T10:40:57Z</cp:lastPrinted>
  <dcterms:created xsi:type="dcterms:W3CDTF">2017-06-20T20:08:34Z</dcterms:created>
  <dcterms:modified xsi:type="dcterms:W3CDTF">2025-09-01T16:57:47Z</dcterms:modified>
</cp:coreProperties>
</file>