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hamendozat_dane_gov_co/Documents/BACKUP DANE 170320/GIT_Anál_&amp;_Prosp_Ctas_Satelite/Cultura/XII_Reporte ECC_2025/"/>
    </mc:Choice>
  </mc:AlternateContent>
  <xr:revisionPtr revIDLastSave="71" documentId="8_{5D8A12C4-ADCF-4D32-9B96-0182E6739622}" xr6:coauthVersionLast="47" xr6:coauthVersionMax="47" xr10:uidLastSave="{A107644E-D2B1-4324-8772-3DAA0BF81FE3}"/>
  <bookViews>
    <workbookView xWindow="-120" yWindow="-120" windowWidth="21840" windowHeight="13020" xr2:uid="{6A7C5F19-1E31-4E4D-B99C-5DB43887D95C}"/>
  </bookViews>
  <sheets>
    <sheet name="Lista de indicadores" sheetId="2" r:id="rId1"/>
    <sheet name="Cuadro 1" sheetId="6" r:id="rId2"/>
    <sheet name="Cuadro 2" sheetId="7" r:id="rId3"/>
    <sheet name="Cuadro 3" sheetId="8" r:id="rId4"/>
    <sheet name="Cuadro 4" sheetId="9" r:id="rId5"/>
    <sheet name="Cuadro 5" sheetId="10" r:id="rId6"/>
    <sheet name="Cuadro 6" sheetId="11" r:id="rId7"/>
    <sheet name="Cuadro 7" sheetId="12" r:id="rId8"/>
    <sheet name="Cuadro 8" sheetId="13" r:id="rId9"/>
    <sheet name="Cuadro 9" sheetId="14" r:id="rId10"/>
    <sheet name="Cuadro 10" sheetId="15" r:id="rId11"/>
    <sheet name="Cuadro 11" sheetId="16" r:id="rId12"/>
    <sheet name="Cuadro 12" sheetId="17" r:id="rId13"/>
    <sheet name="Cuadro 13" sheetId="18" r:id="rId14"/>
    <sheet name="Cuadro 14" sheetId="19" r:id="rId15"/>
    <sheet name="Cuadro 15" sheetId="20" r:id="rId16"/>
    <sheet name="Cuadro 16" sheetId="21" r:id="rId17"/>
    <sheet name="Cuadro 17" sheetId="22" r:id="rId18"/>
    <sheet name="Cuadro 18" sheetId="23" r:id="rId19"/>
    <sheet name="Cuadro 19" sheetId="24" r:id="rId20"/>
    <sheet name="Cuadro 20" sheetId="26" r:id="rId21"/>
    <sheet name="Cuadro 21" sheetId="27" r:id="rId22"/>
    <sheet name="Cuadro 22" sheetId="28" r:id="rId23"/>
    <sheet name="Cuadro 23" sheetId="29" r:id="rId24"/>
    <sheet name="Cuadro 24" sheetId="30" r:id="rId25"/>
    <sheet name="Cuadro 25" sheetId="31" r:id="rId26"/>
    <sheet name="Cuadro 26" sheetId="32" r:id="rId27"/>
    <sheet name="Cuadro 27" sheetId="33" r:id="rId28"/>
    <sheet name="Cuadro 28" sheetId="34" r:id="rId29"/>
    <sheet name="Cuadro 29" sheetId="35" r:id="rId30"/>
    <sheet name="Cuadro 30" sheetId="36" r:id="rId31"/>
    <sheet name="Cuadro 31" sheetId="37" r:id="rId32"/>
    <sheet name="Cuadro 32" sheetId="38" r:id="rId33"/>
    <sheet name="Cuadro 33" sheetId="40" r:id="rId34"/>
    <sheet name="Cuadro 34" sheetId="58" r:id="rId35"/>
    <sheet name="Cuadro 35" sheetId="43" r:id="rId36"/>
    <sheet name="Cuadro 36" sheetId="44" r:id="rId37"/>
    <sheet name="Cuadro 37" sheetId="45" r:id="rId38"/>
    <sheet name="Cuadro 38" sheetId="46" r:id="rId39"/>
    <sheet name="Cuadro 39" sheetId="47" r:id="rId40"/>
    <sheet name="Cuadro 40" sheetId="48" r:id="rId41"/>
    <sheet name="Cuadro 41" sheetId="49" r:id="rId42"/>
    <sheet name="Cuadro 42" sheetId="50" r:id="rId43"/>
    <sheet name="Cuadro 43" sheetId="51" r:id="rId44"/>
    <sheet name="Cuadro 44" sheetId="52" r:id="rId45"/>
    <sheet name="Cuadro 45" sheetId="53" r:id="rId46"/>
    <sheet name="Cuadro 46" sheetId="54" r:id="rId47"/>
    <sheet name="Cuadro 47" sheetId="55" r:id="rId48"/>
    <sheet name="Cuadro 48" sheetId="59" r:id="rId49"/>
    <sheet name="Cuadro 49" sheetId="60" r:id="rId50"/>
    <sheet name="Cuadro 50" sheetId="61" r:id="rId51"/>
    <sheet name="Cuadro 51" sheetId="62" r:id="rId52"/>
    <sheet name="Cuadro 52" sheetId="63" r:id="rId53"/>
    <sheet name="Cuadro 53" sheetId="64" r:id="rId54"/>
    <sheet name="Cuadro 54" sheetId="65" r:id="rId55"/>
    <sheet name="Cuadro 55" sheetId="66" r:id="rId56"/>
    <sheet name="Cuadro 56" sheetId="67" r:id="rId57"/>
    <sheet name="Cuadro 57" sheetId="68" r:id="rId58"/>
    <sheet name="Cuadro 58" sheetId="72" r:id="rId59"/>
    <sheet name="Cuadro 59" sheetId="70" r:id="rId60"/>
    <sheet name="Cuadro 60" sheetId="71" r:id="rId61"/>
  </sheets>
  <externalReferences>
    <externalReference r:id="rId62"/>
    <externalReference r:id="rId63"/>
    <externalReference r:id="rId64"/>
    <externalReference r:id="rId65"/>
    <externalReference r:id="rId66"/>
  </externalReferences>
  <definedNames>
    <definedName name="banner" localSheetId="10">'Cuadro 10'!$A$3</definedName>
    <definedName name="banner" localSheetId="11">'Cuadro 11'!$A$3</definedName>
    <definedName name="banner" localSheetId="12">'Cuadro 12'!$A$3</definedName>
    <definedName name="banner" localSheetId="13">'Cuadro 13'!$A$3</definedName>
    <definedName name="banner" localSheetId="14">'Cuadro 14'!$A$3</definedName>
    <definedName name="banner" localSheetId="15">'Cuadro 15'!$A$3</definedName>
    <definedName name="banner" localSheetId="16">'Cuadro 16'!$A$3</definedName>
    <definedName name="banner" localSheetId="17">'Cuadro 17'!$A$3</definedName>
    <definedName name="banner" localSheetId="18">'Cuadro 18'!$A$3</definedName>
    <definedName name="banner" localSheetId="19">'Cuadro 19'!$A$3</definedName>
    <definedName name="banner" localSheetId="2">'Cuadro 2'!$A$3</definedName>
    <definedName name="banner" localSheetId="22">'Cuadro 22'!$A$3</definedName>
    <definedName name="banner" localSheetId="23">'Cuadro 23'!$A$3</definedName>
    <definedName name="banner" localSheetId="24">'Cuadro 24'!$A$3</definedName>
    <definedName name="banner" localSheetId="25">'Cuadro 25'!$A$3</definedName>
    <definedName name="banner" localSheetId="26">'Cuadro 26'!$A$3</definedName>
    <definedName name="banner" localSheetId="27">'Cuadro 27'!$A$3</definedName>
    <definedName name="banner" localSheetId="28">'Cuadro 28'!$A$3</definedName>
    <definedName name="banner" localSheetId="29">'Cuadro 29'!$A$2</definedName>
    <definedName name="banner" localSheetId="3">'Cuadro 3'!$A$3</definedName>
    <definedName name="banner" localSheetId="30">'Cuadro 30'!$A$3</definedName>
    <definedName name="banner" localSheetId="4">'Cuadro 4'!$A$3</definedName>
    <definedName name="banner" localSheetId="49">'Cuadro 49'!$A$3</definedName>
    <definedName name="banner" localSheetId="5">'Cuadro 5'!$A$3</definedName>
    <definedName name="banner" localSheetId="50">'Cuadro 50'!$A$3</definedName>
    <definedName name="banner" localSheetId="51">'Cuadro 51'!$A$3</definedName>
    <definedName name="banner" localSheetId="52">'Cuadro 52'!$A$3</definedName>
    <definedName name="banner" localSheetId="53">'Cuadro 53'!$A$3</definedName>
    <definedName name="banner" localSheetId="54">'Cuadro 54'!$A$3</definedName>
    <definedName name="banner" localSheetId="55">'Cuadro 55'!$A$3</definedName>
    <definedName name="banner" localSheetId="56">'Cuadro 56'!$A$3</definedName>
    <definedName name="banner" localSheetId="57">'Cuadro 57'!$A$3</definedName>
    <definedName name="banner" localSheetId="58">#REF!</definedName>
    <definedName name="banner" localSheetId="6">'Cuadro 6'!$A$3</definedName>
    <definedName name="banner" localSheetId="7">'Cuadro 7'!$A$3</definedName>
    <definedName name="banner" localSheetId="8">'Cuadro 8'!$A$3</definedName>
    <definedName name="banner" localSheetId="9">'Cuadro 9'!$A$3</definedName>
    <definedName name="banner">#REF!</definedName>
    <definedName name="CUADRO1">'Cuadro 58'!$A$10:$G$35</definedName>
    <definedName name="CUADRO2">#REF!</definedName>
    <definedName name="CUADRO3">#REF!</definedName>
    <definedName name="Entidad" localSheetId="10">[1]!Tabla12[[#Headers],[Entidad]]</definedName>
    <definedName name="Entidad" localSheetId="11">[1]!Tabla12[[#Headers],[Entidad]]</definedName>
    <definedName name="Entidad" localSheetId="12">[1]!Tabla12[[#Headers],[Entidad]]</definedName>
    <definedName name="Entidad" localSheetId="13">[1]!Tabla12[[#Headers],[Entidad]]</definedName>
    <definedName name="Entidad" localSheetId="14">[1]!Tabla12[[#Headers],[Entidad]]</definedName>
    <definedName name="Entidad" localSheetId="15">[1]!Tabla12[[#Headers],[Entidad]]</definedName>
    <definedName name="Entidad" localSheetId="16">[1]!Tabla12[[#Headers],[Entidad]]</definedName>
    <definedName name="Entidad" localSheetId="17">[1]!Tabla12[[#Headers],[Entidad]]</definedName>
    <definedName name="Entidad" localSheetId="18">[1]!Tabla12[[#Headers],[Entidad]]</definedName>
    <definedName name="Entidad" localSheetId="19">[1]!Tabla12[[#Headers],[Entidad]]</definedName>
    <definedName name="Entidad" localSheetId="2">[1]!Tabla12[[#Headers],[Entidad]]</definedName>
    <definedName name="Entidad" localSheetId="21">[2]!Tabla12[[#Headers],[Entidad]]</definedName>
    <definedName name="Entidad" localSheetId="22">[2]!Tabla12[[#Headers],[Entidad]]</definedName>
    <definedName name="Entidad" localSheetId="23">[2]!Tabla12[[#Headers],[Entidad]]</definedName>
    <definedName name="Entidad" localSheetId="24">[2]!Tabla12[[#Headers],[Entidad]]</definedName>
    <definedName name="Entidad" localSheetId="25">[2]!Tabla12[[#Headers],[Entidad]]</definedName>
    <definedName name="Entidad" localSheetId="26">[2]!Tabla12[[#Headers],[Entidad]]</definedName>
    <definedName name="Entidad" localSheetId="27">[2]!Tabla12[[#Headers],[Entidad]]</definedName>
    <definedName name="Entidad" localSheetId="28">[2]!Tabla12[[#Headers],[Entidad]]</definedName>
    <definedName name="Entidad" localSheetId="29">[2]!Tabla12[[#Headers],[Entidad]]</definedName>
    <definedName name="Entidad" localSheetId="3">[1]!Tabla12[[#Headers],[Entidad]]</definedName>
    <definedName name="Entidad" localSheetId="30">[2]!Tabla12[[#Headers],[Entidad]]</definedName>
    <definedName name="Entidad" localSheetId="4">[1]!Tabla12[[#Headers],[Entidad]]</definedName>
    <definedName name="Entidad" localSheetId="48">[2]!Tabla12[[#Headers],[Entidad]]</definedName>
    <definedName name="Entidad" localSheetId="49">[2]!Tabla12[[#Headers],[Entidad]]</definedName>
    <definedName name="Entidad" localSheetId="5">[1]!Tabla12[[#Headers],[Entidad]]</definedName>
    <definedName name="Entidad" localSheetId="50">[2]!Tabla12[[#Headers],[Entidad]]</definedName>
    <definedName name="Entidad" localSheetId="51">[2]!Tabla12[[#Headers],[Entidad]]</definedName>
    <definedName name="Entidad" localSheetId="52">[2]!Tabla12[[#Headers],[Entidad]]</definedName>
    <definedName name="Entidad" localSheetId="53">[2]!Tabla12[[#Headers],[Entidad]]</definedName>
    <definedName name="Entidad" localSheetId="54">[2]!Tabla12[[#Headers],[Entidad]]</definedName>
    <definedName name="Entidad" localSheetId="55">[2]!Tabla12[[#Headers],[Entidad]]</definedName>
    <definedName name="Entidad" localSheetId="56">[2]!Tabla12[[#Headers],[Entidad]]</definedName>
    <definedName name="Entidad" localSheetId="57">[2]!Tabla12[[#Headers],[Entidad]]</definedName>
    <definedName name="Entidad" localSheetId="6">[1]!Tabla12[[#Headers],[Entidad]]</definedName>
    <definedName name="Entidad" localSheetId="7">[1]!Tabla12[[#Headers],[Entidad]]</definedName>
    <definedName name="Entidad" localSheetId="8">[1]!Tabla12[[#Headers],[Entidad]]</definedName>
    <definedName name="Entidad" localSheetId="9">[1]!Tabla12[[#Headers],[Entidad]]</definedName>
    <definedName name="Entidad">[3]!Tabla12[[#Headers],[Entidad]]</definedName>
    <definedName name="Fuente" localSheetId="10">[1]!Tabla12[[#Headers],[Fuente]]</definedName>
    <definedName name="Fuente" localSheetId="11">[1]!Tabla12[[#Headers],[Fuente]]</definedName>
    <definedName name="Fuente" localSheetId="12">[1]!Tabla12[[#Headers],[Fuente]]</definedName>
    <definedName name="Fuente" localSheetId="13">[1]!Tabla12[[#Headers],[Fuente]]</definedName>
    <definedName name="Fuente" localSheetId="14">[1]!Tabla12[[#Headers],[Fuente]]</definedName>
    <definedName name="Fuente" localSheetId="15">[1]!Tabla12[[#Headers],[Fuente]]</definedName>
    <definedName name="Fuente" localSheetId="16">[1]!Tabla12[[#Headers],[Fuente]]</definedName>
    <definedName name="Fuente" localSheetId="17">[1]!Tabla12[[#Headers],[Fuente]]</definedName>
    <definedName name="Fuente" localSheetId="18">[1]!Tabla12[[#Headers],[Fuente]]</definedName>
    <definedName name="Fuente" localSheetId="19">[1]!Tabla12[[#Headers],[Fuente]]</definedName>
    <definedName name="Fuente" localSheetId="2">[1]!Tabla12[[#Headers],[Fuente]]</definedName>
    <definedName name="Fuente" localSheetId="21">[2]!Tabla12[[#Headers],[Fuente]]</definedName>
    <definedName name="Fuente" localSheetId="22">[2]!Tabla12[[#Headers],[Fuente]]</definedName>
    <definedName name="Fuente" localSheetId="23">[2]!Tabla12[[#Headers],[Fuente]]</definedName>
    <definedName name="Fuente" localSheetId="24">[2]!Tabla12[[#Headers],[Fuente]]</definedName>
    <definedName name="Fuente" localSheetId="25">[2]!Tabla12[[#Headers],[Fuente]]</definedName>
    <definedName name="Fuente" localSheetId="26">[2]!Tabla12[[#Headers],[Fuente]]</definedName>
    <definedName name="Fuente" localSheetId="27">[2]!Tabla12[[#Headers],[Fuente]]</definedName>
    <definedName name="Fuente" localSheetId="28">[2]!Tabla12[[#Headers],[Fuente]]</definedName>
    <definedName name="Fuente" localSheetId="29">[2]!Tabla12[[#Headers],[Fuente]]</definedName>
    <definedName name="Fuente" localSheetId="3">[1]!Tabla12[[#Headers],[Fuente]]</definedName>
    <definedName name="Fuente" localSheetId="30">[2]!Tabla12[[#Headers],[Fuente]]</definedName>
    <definedName name="Fuente" localSheetId="4">[1]!Tabla12[[#Headers],[Fuente]]</definedName>
    <definedName name="Fuente" localSheetId="48">[2]!Tabla12[[#Headers],[Fuente]]</definedName>
    <definedName name="Fuente" localSheetId="49">[2]!Tabla12[[#Headers],[Fuente]]</definedName>
    <definedName name="Fuente" localSheetId="5">[1]!Tabla12[[#Headers],[Fuente]]</definedName>
    <definedName name="Fuente" localSheetId="50">[2]!Tabla12[[#Headers],[Fuente]]</definedName>
    <definedName name="Fuente" localSheetId="51">[2]!Tabla12[[#Headers],[Fuente]]</definedName>
    <definedName name="Fuente" localSheetId="52">[2]!Tabla12[[#Headers],[Fuente]]</definedName>
    <definedName name="Fuente" localSheetId="53">[2]!Tabla12[[#Headers],[Fuente]]</definedName>
    <definedName name="Fuente" localSheetId="54">[2]!Tabla12[[#Headers],[Fuente]]</definedName>
    <definedName name="Fuente" localSheetId="55">[2]!Tabla12[[#Headers],[Fuente]]</definedName>
    <definedName name="Fuente" localSheetId="56">[2]!Tabla12[[#Headers],[Fuente]]</definedName>
    <definedName name="Fuente" localSheetId="57">[2]!Tabla12[[#Headers],[Fuente]]</definedName>
    <definedName name="Fuente" localSheetId="6">[1]!Tabla12[[#Headers],[Fuente]]</definedName>
    <definedName name="Fuente" localSheetId="7">[1]!Tabla12[[#Headers],[Fuente]]</definedName>
    <definedName name="Fuente" localSheetId="8">[1]!Tabla12[[#Headers],[Fuente]]</definedName>
    <definedName name="Fuente" localSheetId="9">[1]!Tabla12[[#Headers],[Fuente]]</definedName>
    <definedName name="Fuente">[3]!Tabla12[[#Headers],[Fuente]]</definedName>
    <definedName name="fuente_cuadr" localSheetId="10">'Cuadro 10'!$A$16</definedName>
    <definedName name="fuente_cuadr" localSheetId="11">'Cuadro 11'!$A$14</definedName>
    <definedName name="fuente_cuadr" localSheetId="12">'Cuadro 12'!$A$18</definedName>
    <definedName name="fuente_cuadr" localSheetId="13">'Cuadro 13'!$A$15</definedName>
    <definedName name="fuente_cuadr" localSheetId="14">'Cuadro 14'!$A$14</definedName>
    <definedName name="fuente_cuadr" localSheetId="15">'Cuadro 15'!$A$14</definedName>
    <definedName name="fuente_cuadr" localSheetId="16">'Cuadro 16'!$A$15</definedName>
    <definedName name="fuente_cuadr" localSheetId="17">'Cuadro 17'!$A$14</definedName>
    <definedName name="fuente_cuadr" localSheetId="18">'Cuadro 18'!$A$16</definedName>
    <definedName name="fuente_cuadr" localSheetId="19">'Cuadro 19'!$A$12</definedName>
    <definedName name="fuente_cuadr" localSheetId="2">'Cuadro 2'!$A$15</definedName>
    <definedName name="fuente_cuadr" localSheetId="22">'Cuadro 22'!$A$11</definedName>
    <definedName name="fuente_cuadr" localSheetId="23">'Cuadro 23'!$A$11</definedName>
    <definedName name="fuente_cuadr" localSheetId="24">'Cuadro 24'!$A$11</definedName>
    <definedName name="fuente_cuadr" localSheetId="25">'Cuadro 25'!$A$11</definedName>
    <definedName name="fuente_cuadr" localSheetId="26">'Cuadro 26'!$A$11</definedName>
    <definedName name="fuente_cuadr" localSheetId="27">'Cuadro 27'!$A$11</definedName>
    <definedName name="fuente_cuadr" localSheetId="28">'Cuadro 28'!$A$11</definedName>
    <definedName name="fuente_cuadr" localSheetId="29">'Cuadro 29'!$A$10</definedName>
    <definedName name="fuente_cuadr" localSheetId="3">'Cuadro 3'!$A$16</definedName>
    <definedName name="fuente_cuadr" localSheetId="30">'Cuadro 30'!$A$11</definedName>
    <definedName name="fuente_cuadr" localSheetId="4">'Cuadro 4'!$A$19</definedName>
    <definedName name="fuente_cuadr" localSheetId="49">'Cuadro 49'!$A$11</definedName>
    <definedName name="fuente_cuadr" localSheetId="5">'Cuadro 5'!$A$17</definedName>
    <definedName name="fuente_cuadr" localSheetId="50">'Cuadro 50'!$A$11</definedName>
    <definedName name="fuente_cuadr" localSheetId="51">'Cuadro 51'!$A$11</definedName>
    <definedName name="fuente_cuadr" localSheetId="52">'Cuadro 52'!$A$11</definedName>
    <definedName name="fuente_cuadr" localSheetId="53">'Cuadro 53'!$A$11</definedName>
    <definedName name="fuente_cuadr" localSheetId="54">'Cuadro 54'!$A$11</definedName>
    <definedName name="fuente_cuadr" localSheetId="55">'Cuadro 55'!$A$10</definedName>
    <definedName name="fuente_cuadr" localSheetId="56">'Cuadro 56'!$A$11</definedName>
    <definedName name="fuente_cuadr" localSheetId="57">'Cuadro 57'!$A$11</definedName>
    <definedName name="fuente_cuadr" localSheetId="58">#REF!</definedName>
    <definedName name="fuente_cuadr" localSheetId="6">'Cuadro 6'!$A$21</definedName>
    <definedName name="fuente_cuadr" localSheetId="7">'Cuadro 7'!$A$15</definedName>
    <definedName name="fuente_cuadr" localSheetId="8">'Cuadro 8'!$A$17</definedName>
    <definedName name="fuente_cuadr" localSheetId="9">'Cuadro 9'!$A$15</definedName>
    <definedName name="fuente_cuadr">#REF!</definedName>
    <definedName name="Logo" localSheetId="10">'Cuadro 10'!$A$1</definedName>
    <definedName name="Logo" localSheetId="11">'Cuadro 11'!$A$1</definedName>
    <definedName name="Logo" localSheetId="12">'Cuadro 12'!$A$1</definedName>
    <definedName name="Logo" localSheetId="13">'Cuadro 13'!$A$1</definedName>
    <definedName name="Logo" localSheetId="14">'Cuadro 14'!$A$1</definedName>
    <definedName name="Logo" localSheetId="15">'Cuadro 15'!$A$1</definedName>
    <definedName name="Logo" localSheetId="16">'Cuadro 16'!$A$1</definedName>
    <definedName name="Logo" localSheetId="17">'Cuadro 17'!$A$1</definedName>
    <definedName name="Logo" localSheetId="18">'Cuadro 18'!$A$1</definedName>
    <definedName name="Logo" localSheetId="19">'Cuadro 19'!$A$1</definedName>
    <definedName name="Logo" localSheetId="2">'Cuadro 2'!$A$1</definedName>
    <definedName name="Logo" localSheetId="22">'Cuadro 22'!$A$1</definedName>
    <definedName name="Logo" localSheetId="23">'Cuadro 23'!$A$1</definedName>
    <definedName name="Logo" localSheetId="24">'Cuadro 24'!$A$1</definedName>
    <definedName name="Logo" localSheetId="25">'Cuadro 25'!$A$1</definedName>
    <definedName name="Logo" localSheetId="26">'Cuadro 26'!$A$1</definedName>
    <definedName name="Logo" localSheetId="27">'Cuadro 27'!$A$1</definedName>
    <definedName name="Logo" localSheetId="28">'Cuadro 28'!$A$1</definedName>
    <definedName name="Logo" localSheetId="29">'Cuadro 29'!$A$1</definedName>
    <definedName name="Logo" localSheetId="3">'Cuadro 3'!$A$1</definedName>
    <definedName name="Logo" localSheetId="30">'Cuadro 30'!$A$1</definedName>
    <definedName name="Logo" localSheetId="4">'Cuadro 4'!$A$1</definedName>
    <definedName name="Logo" localSheetId="49">'Cuadro 49'!$A$1</definedName>
    <definedName name="Logo" localSheetId="5">'Cuadro 5'!$A$1</definedName>
    <definedName name="Logo" localSheetId="50">'Cuadro 50'!$A$1</definedName>
    <definedName name="Logo" localSheetId="51">'Cuadro 51'!$A$1</definedName>
    <definedName name="Logo" localSheetId="52">'Cuadro 52'!$A$1</definedName>
    <definedName name="Logo" localSheetId="53">'Cuadro 53'!$A$1</definedName>
    <definedName name="Logo" localSheetId="54">'Cuadro 54'!$A$1</definedName>
    <definedName name="Logo" localSheetId="55">'Cuadro 55'!$A$1</definedName>
    <definedName name="Logo" localSheetId="56">'Cuadro 56'!$A$1</definedName>
    <definedName name="Logo" localSheetId="57">'Cuadro 57'!$A$1</definedName>
    <definedName name="Logo" localSheetId="58">#REF!</definedName>
    <definedName name="Logo" localSheetId="6">'Cuadro 6'!$A$1</definedName>
    <definedName name="Logo" localSheetId="7">'Cuadro 7'!$A$1</definedName>
    <definedName name="Logo" localSheetId="8">'Cuadro 8'!$A$1</definedName>
    <definedName name="Logo" localSheetId="9">'Cuadro 9'!$A$1</definedName>
    <definedName name="Logo">#REF!</definedName>
    <definedName name="No." localSheetId="10">[1]!Tabla12[[#Headers],[No. ]]</definedName>
    <definedName name="No." localSheetId="11">[1]!Tabla12[[#Headers],[No. ]]</definedName>
    <definedName name="No." localSheetId="12">[1]!Tabla12[[#Headers],[No. ]]</definedName>
    <definedName name="No." localSheetId="13">[1]!Tabla12[[#Headers],[No. ]]</definedName>
    <definedName name="No." localSheetId="14">[1]!Tabla12[[#Headers],[No. ]]</definedName>
    <definedName name="No." localSheetId="15">[1]!Tabla12[[#Headers],[No. ]]</definedName>
    <definedName name="No." localSheetId="16">[1]!Tabla12[[#Headers],[No. ]]</definedName>
    <definedName name="No." localSheetId="17">[1]!Tabla12[[#Headers],[No. ]]</definedName>
    <definedName name="No." localSheetId="18">[1]!Tabla12[[#Headers],[No. ]]</definedName>
    <definedName name="No." localSheetId="19">[1]!Tabla12[[#Headers],[No. ]]</definedName>
    <definedName name="No." localSheetId="2">[1]!Tabla12[[#Headers],[No. ]]</definedName>
    <definedName name="No." localSheetId="21">[2]!Tabla12[[#Headers],[No. ]]</definedName>
    <definedName name="No." localSheetId="22">[2]!Tabla12[[#Headers],[No. ]]</definedName>
    <definedName name="No." localSheetId="23">[2]!Tabla12[[#Headers],[No. ]]</definedName>
    <definedName name="No." localSheetId="24">[2]!Tabla12[[#Headers],[No. ]]</definedName>
    <definedName name="No." localSheetId="25">[2]!Tabla12[[#Headers],[No. ]]</definedName>
    <definedName name="No." localSheetId="26">[2]!Tabla12[[#Headers],[No. ]]</definedName>
    <definedName name="No." localSheetId="27">[2]!Tabla12[[#Headers],[No. ]]</definedName>
    <definedName name="No." localSheetId="28">[2]!Tabla12[[#Headers],[No. ]]</definedName>
    <definedName name="No." localSheetId="29">[2]!Tabla12[[#Headers],[No. ]]</definedName>
    <definedName name="No." localSheetId="3">[1]!Tabla12[[#Headers],[No. ]]</definedName>
    <definedName name="No." localSheetId="30">[2]!Tabla12[[#Headers],[No. ]]</definedName>
    <definedName name="No." localSheetId="4">[1]!Tabla12[[#Headers],[No. ]]</definedName>
    <definedName name="No." localSheetId="48">[2]!Tabla12[[#Headers],[No. ]]</definedName>
    <definedName name="No." localSheetId="49">[2]!Tabla12[[#Headers],[No. ]]</definedName>
    <definedName name="No." localSheetId="5">[1]!Tabla12[[#Headers],[No. ]]</definedName>
    <definedName name="No." localSheetId="50">[2]!Tabla12[[#Headers],[No. ]]</definedName>
    <definedName name="No." localSheetId="51">[2]!Tabla12[[#Headers],[No. ]]</definedName>
    <definedName name="No." localSheetId="52">[2]!Tabla12[[#Headers],[No. ]]</definedName>
    <definedName name="No." localSheetId="53">[2]!Tabla12[[#Headers],[No. ]]</definedName>
    <definedName name="No." localSheetId="54">[2]!Tabla12[[#Headers],[No. ]]</definedName>
    <definedName name="No." localSheetId="55">[2]!Tabla12[[#Headers],[No. ]]</definedName>
    <definedName name="No." localSheetId="56">[2]!Tabla12[[#Headers],[No. ]]</definedName>
    <definedName name="No." localSheetId="57">[2]!Tabla12[[#Headers],[No. ]]</definedName>
    <definedName name="No." localSheetId="6">[1]!Tabla12[[#Headers],[No. ]]</definedName>
    <definedName name="No." localSheetId="7">[1]!Tabla12[[#Headers],[No. ]]</definedName>
    <definedName name="No." localSheetId="8">[1]!Tabla12[[#Headers],[No. ]]</definedName>
    <definedName name="No." localSheetId="9">[1]!Tabla12[[#Headers],[No. ]]</definedName>
    <definedName name="No.">[3]!Tabla12[[#Headers],[No. ]]</definedName>
    <definedName name="Nombre_del_indicador" localSheetId="10">[1]!Tabla12[[#Headers],[Nombre del indicador]]</definedName>
    <definedName name="Nombre_del_indicador" localSheetId="11">[1]!Tabla12[[#Headers],[Nombre del indicador]]</definedName>
    <definedName name="Nombre_del_indicador" localSheetId="12">[1]!Tabla12[[#Headers],[Nombre del indicador]]</definedName>
    <definedName name="Nombre_del_indicador" localSheetId="13">[1]!Tabla12[[#Headers],[Nombre del indicador]]</definedName>
    <definedName name="Nombre_del_indicador" localSheetId="14">[1]!Tabla12[[#Headers],[Nombre del indicador]]</definedName>
    <definedName name="Nombre_del_indicador" localSheetId="15">[1]!Tabla12[[#Headers],[Nombre del indicador]]</definedName>
    <definedName name="Nombre_del_indicador" localSheetId="16">[1]!Tabla12[[#Headers],[Nombre del indicador]]</definedName>
    <definedName name="Nombre_del_indicador" localSheetId="17">[1]!Tabla12[[#Headers],[Nombre del indicador]]</definedName>
    <definedName name="Nombre_del_indicador" localSheetId="18">[1]!Tabla12[[#Headers],[Nombre del indicador]]</definedName>
    <definedName name="Nombre_del_indicador" localSheetId="19">[1]!Tabla12[[#Headers],[Nombre del indicador]]</definedName>
    <definedName name="Nombre_del_indicador" localSheetId="2">[1]!Tabla12[[#Headers],[Nombre del indicador]]</definedName>
    <definedName name="Nombre_del_indicador" localSheetId="21">[2]!Tabla12[[#Headers],[Nombre del indicador]]</definedName>
    <definedName name="Nombre_del_indicador" localSheetId="22">[2]!Tabla12[[#Headers],[Nombre del indicador]]</definedName>
    <definedName name="Nombre_del_indicador" localSheetId="23">[2]!Tabla12[[#Headers],[Nombre del indicador]]</definedName>
    <definedName name="Nombre_del_indicador" localSheetId="24">[2]!Tabla12[[#Headers],[Nombre del indicador]]</definedName>
    <definedName name="Nombre_del_indicador" localSheetId="25">[2]!Tabla12[[#Headers],[Nombre del indicador]]</definedName>
    <definedName name="Nombre_del_indicador" localSheetId="26">[2]!Tabla12[[#Headers],[Nombre del indicador]]</definedName>
    <definedName name="Nombre_del_indicador" localSheetId="27">[2]!Tabla12[[#Headers],[Nombre del indicador]]</definedName>
    <definedName name="Nombre_del_indicador" localSheetId="28">[2]!Tabla12[[#Headers],[Nombre del indicador]]</definedName>
    <definedName name="Nombre_del_indicador" localSheetId="29">[2]!Tabla12[[#Headers],[Nombre del indicador]]</definedName>
    <definedName name="Nombre_del_indicador" localSheetId="3">[1]!Tabla12[[#Headers],[Nombre del indicador]]</definedName>
    <definedName name="Nombre_del_indicador" localSheetId="30">[2]!Tabla12[[#Headers],[Nombre del indicador]]</definedName>
    <definedName name="Nombre_del_indicador" localSheetId="4">[1]!Tabla12[[#Headers],[Nombre del indicador]]</definedName>
    <definedName name="Nombre_del_indicador" localSheetId="48">[2]!Tabla12[[#Headers],[Nombre del indicador]]</definedName>
    <definedName name="Nombre_del_indicador" localSheetId="49">[2]!Tabla12[[#Headers],[Nombre del indicador]]</definedName>
    <definedName name="Nombre_del_indicador" localSheetId="5">[1]!Tabla12[[#Headers],[Nombre del indicador]]</definedName>
    <definedName name="Nombre_del_indicador" localSheetId="50">[2]!Tabla12[[#Headers],[Nombre del indicador]]</definedName>
    <definedName name="Nombre_del_indicador" localSheetId="51">[2]!Tabla12[[#Headers],[Nombre del indicador]]</definedName>
    <definedName name="Nombre_del_indicador" localSheetId="52">[2]!Tabla12[[#Headers],[Nombre del indicador]]</definedName>
    <definedName name="Nombre_del_indicador" localSheetId="53">[2]!Tabla12[[#Headers],[Nombre del indicador]]</definedName>
    <definedName name="Nombre_del_indicador" localSheetId="54">[2]!Tabla12[[#Headers],[Nombre del indicador]]</definedName>
    <definedName name="Nombre_del_indicador" localSheetId="55">[2]!Tabla12[[#Headers],[Nombre del indicador]]</definedName>
    <definedName name="Nombre_del_indicador" localSheetId="56">[2]!Tabla12[[#Headers],[Nombre del indicador]]</definedName>
    <definedName name="Nombre_del_indicador" localSheetId="57">[2]!Tabla12[[#Headers],[Nombre del indicador]]</definedName>
    <definedName name="Nombre_del_indicador" localSheetId="6">[1]!Tabla12[[#Headers],[Nombre del indicador]]</definedName>
    <definedName name="Nombre_del_indicador" localSheetId="7">[1]!Tabla12[[#Headers],[Nombre del indicador]]</definedName>
    <definedName name="Nombre_del_indicador" localSheetId="8">[1]!Tabla12[[#Headers],[Nombre del indicador]]</definedName>
    <definedName name="Nombre_del_indicador" localSheetId="9">[1]!Tabla12[[#Headers],[Nombre del indicador]]</definedName>
    <definedName name="Nombre_del_indicador">[3]!Tabla12[[#Headers],[Nombre del indicador]]</definedName>
    <definedName name="Período_de_referencia" localSheetId="10">'Cuadro 10'!$A$5</definedName>
    <definedName name="Período_de_referencia" localSheetId="11">'Cuadro 11'!$A$5</definedName>
    <definedName name="Período_de_referencia" localSheetId="12">'Cuadro 12'!$A$5</definedName>
    <definedName name="Período_de_referencia" localSheetId="13">'Cuadro 13'!$A$5</definedName>
    <definedName name="Período_de_referencia" localSheetId="14">'Cuadro 14'!$A$5</definedName>
    <definedName name="Período_de_referencia" localSheetId="15">'Cuadro 15'!$A$5</definedName>
    <definedName name="Período_de_referencia" localSheetId="16">'Cuadro 16'!$A$5</definedName>
    <definedName name="Período_de_referencia" localSheetId="17">'Cuadro 17'!$A$5</definedName>
    <definedName name="Período_de_referencia" localSheetId="18">'Cuadro 18'!$A$5</definedName>
    <definedName name="Período_de_referencia" localSheetId="19">'Cuadro 19'!$A$5</definedName>
    <definedName name="Período_de_referencia" localSheetId="2">'Cuadro 2'!$A$6</definedName>
    <definedName name="Período_de_referencia" localSheetId="22">'Cuadro 22'!$A$5</definedName>
    <definedName name="Período_de_referencia" localSheetId="23">'Cuadro 23'!$A$5</definedName>
    <definedName name="Período_de_referencia" localSheetId="24">'Cuadro 24'!$A$5</definedName>
    <definedName name="Período_de_referencia" localSheetId="25">'Cuadro 25'!$A$5</definedName>
    <definedName name="Período_de_referencia" localSheetId="26">'Cuadro 26'!$A$5</definedName>
    <definedName name="Período_de_referencia" localSheetId="27">'Cuadro 27'!$A$5</definedName>
    <definedName name="Período_de_referencia" localSheetId="28">'Cuadro 28'!$A$5</definedName>
    <definedName name="Período_de_referencia" localSheetId="29">'Cuadro 29'!$A$4</definedName>
    <definedName name="Período_de_referencia" localSheetId="3">'Cuadro 3'!$A$5</definedName>
    <definedName name="Período_de_referencia" localSheetId="30">'Cuadro 30'!$A$5</definedName>
    <definedName name="Período_de_referencia" localSheetId="4">'Cuadro 4'!$A$5</definedName>
    <definedName name="Período_de_referencia" localSheetId="49">'Cuadro 49'!$A$5</definedName>
    <definedName name="Período_de_referencia" localSheetId="5">'Cuadro 5'!$A$5</definedName>
    <definedName name="Período_de_referencia" localSheetId="50">'Cuadro 50'!$A$5</definedName>
    <definedName name="Período_de_referencia" localSheetId="51">'Cuadro 51'!$A$5</definedName>
    <definedName name="Período_de_referencia" localSheetId="52">'Cuadro 52'!$A$5</definedName>
    <definedName name="Período_de_referencia" localSheetId="53">'Cuadro 53'!$A$5</definedName>
    <definedName name="Período_de_referencia" localSheetId="54">'Cuadro 54'!$A$5</definedName>
    <definedName name="Período_de_referencia" localSheetId="55">'Cuadro 55'!$A$5</definedName>
    <definedName name="Período_de_referencia" localSheetId="56">'Cuadro 56'!$A$5</definedName>
    <definedName name="Período_de_referencia" localSheetId="57">'Cuadro 57'!$A$5</definedName>
    <definedName name="Período_de_referencia" localSheetId="58">#REF!</definedName>
    <definedName name="Período_de_referencia" localSheetId="6">'Cuadro 6'!$A$5</definedName>
    <definedName name="Período_de_referencia" localSheetId="7">'Cuadro 7'!$A$5</definedName>
    <definedName name="Período_de_referencia" localSheetId="8">'Cuadro 8'!$A$5</definedName>
    <definedName name="Período_de_referencia" localSheetId="9">'Cuadro 9'!$A$5</definedName>
    <definedName name="Período_de_referenc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1" l="1"/>
  <c r="G10" i="51"/>
  <c r="D12" i="51" l="1"/>
  <c r="G12" i="51" s="1"/>
  <c r="T41" i="58"/>
  <c r="AC44" i="58"/>
  <c r="W50" i="58"/>
  <c r="F12" i="55"/>
  <c r="E12" i="55"/>
  <c r="F11" i="55"/>
  <c r="E11" i="55"/>
  <c r="F10" i="55"/>
  <c r="E10" i="55"/>
  <c r="F9" i="55"/>
  <c r="E9" i="55"/>
  <c r="D12" i="54"/>
  <c r="C12" i="54"/>
  <c r="B12" i="54"/>
  <c r="F11" i="54"/>
  <c r="E11" i="54"/>
  <c r="F10" i="54"/>
  <c r="E10" i="54"/>
  <c r="F9" i="54"/>
  <c r="E9" i="54"/>
  <c r="D11" i="53"/>
  <c r="C11" i="53"/>
  <c r="B11" i="53"/>
  <c r="D10" i="53"/>
  <c r="C10" i="53"/>
  <c r="B10" i="53"/>
  <c r="D9" i="53"/>
  <c r="C9" i="53"/>
  <c r="B9" i="53"/>
  <c r="B12" i="52"/>
  <c r="D11" i="52"/>
  <c r="C11" i="52"/>
  <c r="E11" i="52" s="1"/>
  <c r="D10" i="52"/>
  <c r="C10" i="52"/>
  <c r="E10" i="52" s="1"/>
  <c r="D9" i="52"/>
  <c r="C9" i="52"/>
  <c r="E9" i="52" s="1"/>
  <c r="E13" i="50"/>
  <c r="D13" i="50"/>
  <c r="G12" i="50"/>
  <c r="F12" i="50"/>
  <c r="G11" i="50"/>
  <c r="F11" i="50"/>
  <c r="G10" i="50"/>
  <c r="F10" i="50"/>
  <c r="D12" i="49"/>
  <c r="C12" i="49"/>
  <c r="F11" i="49"/>
  <c r="E11" i="49"/>
  <c r="F10" i="49"/>
  <c r="E10" i="49"/>
  <c r="D13" i="48"/>
  <c r="C13" i="48"/>
  <c r="F12" i="48"/>
  <c r="E12" i="48"/>
  <c r="F11" i="48"/>
  <c r="E11" i="48"/>
  <c r="F10" i="48"/>
  <c r="E10" i="48"/>
  <c r="K12" i="46"/>
  <c r="K17" i="46" s="1"/>
  <c r="J12" i="46"/>
  <c r="J16" i="46" s="1"/>
  <c r="I12" i="46"/>
  <c r="I15" i="46" s="1"/>
  <c r="H17" i="46"/>
  <c r="G17" i="46"/>
  <c r="F16" i="46"/>
  <c r="E15" i="46"/>
  <c r="D15" i="46"/>
  <c r="C17" i="46"/>
  <c r="L11" i="46"/>
  <c r="L10" i="46"/>
  <c r="L9" i="46"/>
  <c r="K13" i="44"/>
  <c r="K17" i="44" s="1"/>
  <c r="J13" i="44"/>
  <c r="J18" i="44" s="1"/>
  <c r="I13" i="44"/>
  <c r="I19" i="44" s="1"/>
  <c r="H18" i="44"/>
  <c r="G17" i="44"/>
  <c r="F19" i="44"/>
  <c r="E19" i="44"/>
  <c r="D18" i="44"/>
  <c r="C17" i="44"/>
  <c r="B19" i="44"/>
  <c r="K11" i="43"/>
  <c r="K16" i="43" s="1"/>
  <c r="J11" i="43"/>
  <c r="J15" i="43" s="1"/>
  <c r="I11" i="43"/>
  <c r="I16" i="43" s="1"/>
  <c r="H11" i="43"/>
  <c r="H15" i="43" s="1"/>
  <c r="G11" i="43"/>
  <c r="G15" i="43" s="1"/>
  <c r="F11" i="43"/>
  <c r="F16" i="43" s="1"/>
  <c r="E11" i="43"/>
  <c r="E16" i="43" s="1"/>
  <c r="D11" i="43"/>
  <c r="D15" i="43" s="1"/>
  <c r="C11" i="43"/>
  <c r="C16" i="43" s="1"/>
  <c r="B11" i="43"/>
  <c r="B16" i="43" s="1"/>
  <c r="L10" i="43"/>
  <c r="L9" i="43"/>
  <c r="G16" i="43" l="1"/>
  <c r="G17" i="43" s="1"/>
  <c r="D12" i="53"/>
  <c r="K15" i="43"/>
  <c r="K17" i="43" s="1"/>
  <c r="E12" i="49"/>
  <c r="E13" i="48"/>
  <c r="B15" i="43"/>
  <c r="B18" i="44"/>
  <c r="F13" i="48"/>
  <c r="J19" i="44"/>
  <c r="K18" i="44"/>
  <c r="H16" i="46"/>
  <c r="F15" i="43"/>
  <c r="F17" i="43" s="1"/>
  <c r="H16" i="43"/>
  <c r="H17" i="43" s="1"/>
  <c r="B17" i="44"/>
  <c r="B20" i="44" s="1"/>
  <c r="F18" i="44"/>
  <c r="K19" i="44"/>
  <c r="H15" i="46"/>
  <c r="I16" i="46"/>
  <c r="I17" i="46"/>
  <c r="F12" i="49"/>
  <c r="F13" i="50"/>
  <c r="E11" i="53"/>
  <c r="D16" i="43"/>
  <c r="D17" i="43" s="1"/>
  <c r="J16" i="43"/>
  <c r="J17" i="43" s="1"/>
  <c r="F17" i="44"/>
  <c r="G18" i="44"/>
  <c r="D16" i="46"/>
  <c r="D17" i="46"/>
  <c r="B12" i="53"/>
  <c r="E10" i="53"/>
  <c r="J17" i="44"/>
  <c r="G19" i="44"/>
  <c r="E16" i="46"/>
  <c r="E17" i="46"/>
  <c r="F10" i="53"/>
  <c r="C12" i="52"/>
  <c r="E12" i="52" s="1"/>
  <c r="F11" i="52"/>
  <c r="F10" i="52"/>
  <c r="F9" i="52"/>
  <c r="E9" i="53"/>
  <c r="F11" i="53"/>
  <c r="E12" i="54"/>
  <c r="F12" i="54"/>
  <c r="B16" i="46"/>
  <c r="L12" i="46"/>
  <c r="J15" i="46"/>
  <c r="C12" i="53"/>
  <c r="F15" i="46"/>
  <c r="K15" i="46"/>
  <c r="L11" i="43"/>
  <c r="C15" i="43"/>
  <c r="C17" i="43" s="1"/>
  <c r="I15" i="43"/>
  <c r="I17" i="43" s="1"/>
  <c r="D17" i="44"/>
  <c r="I17" i="44"/>
  <c r="C18" i="44"/>
  <c r="I18" i="44"/>
  <c r="C19" i="44"/>
  <c r="H19" i="44"/>
  <c r="B15" i="46"/>
  <c r="G15" i="46"/>
  <c r="G16" i="46"/>
  <c r="F17" i="46"/>
  <c r="D12" i="52"/>
  <c r="F9" i="53"/>
  <c r="H17" i="44"/>
  <c r="K16" i="46"/>
  <c r="J17" i="46"/>
  <c r="G13" i="50"/>
  <c r="E15" i="43"/>
  <c r="E17" i="43" s="1"/>
  <c r="E17" i="44"/>
  <c r="E18" i="44"/>
  <c r="D19" i="44"/>
  <c r="C15" i="46"/>
  <c r="C16" i="46"/>
  <c r="B17" i="46"/>
  <c r="H20" i="44" l="1"/>
  <c r="E12" i="53"/>
  <c r="F20" i="44"/>
  <c r="B17" i="43"/>
  <c r="L15" i="43"/>
  <c r="L16" i="43"/>
  <c r="F12" i="52"/>
  <c r="D18" i="46"/>
  <c r="K20" i="44"/>
  <c r="L17" i="46"/>
  <c r="J20" i="44"/>
  <c r="G20" i="44"/>
  <c r="I18" i="46"/>
  <c r="H18" i="46"/>
  <c r="C20" i="44"/>
  <c r="F18" i="46"/>
  <c r="E18" i="46"/>
  <c r="F12" i="53"/>
  <c r="D20" i="44"/>
  <c r="E20" i="44"/>
  <c r="G18" i="46"/>
  <c r="L16" i="46"/>
  <c r="C18" i="46"/>
  <c r="B18" i="46"/>
  <c r="L15" i="46"/>
  <c r="I20" i="44"/>
  <c r="K18" i="46"/>
  <c r="J18" i="46"/>
  <c r="B18" i="38"/>
  <c r="D27" i="36"/>
  <c r="B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E9" i="36"/>
  <c r="E27" i="36" s="1"/>
  <c r="C9" i="36"/>
  <c r="C8" i="36"/>
  <c r="C33" i="35"/>
  <c r="D33" i="34"/>
  <c r="B33" i="34"/>
  <c r="C32" i="34"/>
  <c r="C31" i="34"/>
  <c r="C30" i="34"/>
  <c r="C29" i="34"/>
  <c r="C28" i="34"/>
  <c r="C27" i="34"/>
  <c r="C26" i="34"/>
  <c r="C25" i="34"/>
  <c r="E24" i="34"/>
  <c r="E33" i="34" s="1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D16" i="30"/>
  <c r="B16" i="30"/>
  <c r="C15" i="30"/>
  <c r="C14" i="30"/>
  <c r="E13" i="30"/>
  <c r="C13" i="30"/>
  <c r="C12" i="30"/>
  <c r="E11" i="30"/>
  <c r="C11" i="30"/>
  <c r="C10" i="30"/>
  <c r="C9" i="30"/>
  <c r="C8" i="30"/>
  <c r="E33" i="28"/>
  <c r="D33" i="28"/>
  <c r="B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L17" i="43" l="1"/>
  <c r="C18" i="35"/>
  <c r="C22" i="35"/>
  <c r="C33" i="28"/>
  <c r="E16" i="30"/>
  <c r="C10" i="35"/>
  <c r="C26" i="35"/>
  <c r="C16" i="30"/>
  <c r="C33" i="34"/>
  <c r="C14" i="35"/>
  <c r="C30" i="35"/>
  <c r="C27" i="36"/>
  <c r="L18" i="46"/>
  <c r="C7" i="35"/>
  <c r="C11" i="35"/>
  <c r="C15" i="35"/>
  <c r="C19" i="35"/>
  <c r="C23" i="35"/>
  <c r="C27" i="35"/>
  <c r="C31" i="35"/>
  <c r="C8" i="35"/>
  <c r="C12" i="35"/>
  <c r="C16" i="35"/>
  <c r="C20" i="35"/>
  <c r="C24" i="35"/>
  <c r="C28" i="35"/>
  <c r="C32" i="35"/>
  <c r="C9" i="35"/>
  <c r="C13" i="35"/>
  <c r="C17" i="35"/>
  <c r="C21" i="35"/>
  <c r="C25" i="35"/>
  <c r="C29" i="35"/>
</calcChain>
</file>

<file path=xl/sharedStrings.xml><?xml version="1.0" encoding="utf-8"?>
<sst xmlns="http://schemas.openxmlformats.org/spreadsheetml/2006/main" count="2071" uniqueCount="587">
  <si>
    <t xml:space="preserve">No. </t>
  </si>
  <si>
    <t>Nombre del indicador</t>
  </si>
  <si>
    <t>Fuente</t>
  </si>
  <si>
    <t>Entidad</t>
  </si>
  <si>
    <t>Cantidad y distribución de micronegocios de economía Cultural y Creativa según situación en el empleo del propietario(a). Total nacional</t>
  </si>
  <si>
    <t>Encuesta de Micronegocios (EMICRON)</t>
  </si>
  <si>
    <t>Departamento Administrativo Nacional de Estadística (DANE)</t>
  </si>
  <si>
    <t>Cantidad y distribución de micronegocios de Economía Cultural y Creativa según sexo del propietario(a). Total nacional</t>
  </si>
  <si>
    <t>Cantidad y distribución de micronegocios de Economía Cultural y Creativa según actividad económica (4 grupos). Total nacional</t>
  </si>
  <si>
    <t>Cantidad y distribución de micronegocios de Economía Cultural y Creativa según motivo principal para la creación o constitución del negocio. Total nacional</t>
  </si>
  <si>
    <t>Cantidad y distribución de micronegocios de Economía Cultural y Creativa según tiempo de funcionamiento. Total nacional</t>
  </si>
  <si>
    <t>Cantidad y distribución de micronegocios de Economía Cultural y Creativa según sitio o ubicación. Total nacional</t>
  </si>
  <si>
    <t>Cantidad y distribución de micronegocios de Economía Cultural y Creativa según visibilidad al público. Total nacional</t>
  </si>
  <si>
    <t>Cantidad y distribución de micronegocios de Economía Cultural y Creativa según aporte a salud y pensión del propietario(a). Total nacional</t>
  </si>
  <si>
    <t>Cantidad y distribución de micronegocios de Economía Cultural y Creativa según aporte a ARL del propietario(a). Total nacional</t>
  </si>
  <si>
    <t>Cantidad y distribución de micronegocios de Economía Cultural y Creativa según rangos de personal ocupado. Total nacional</t>
  </si>
  <si>
    <t>Cantidad y distribución de micronegocios de Economía Cultural y Creativa según tenencia de Registro Único Tributario (RUT). Total nacional</t>
  </si>
  <si>
    <t>Cantidad y distribución de micronegocios de Economía Cultural y Creativa según tipo de registro contable. Total nacional</t>
  </si>
  <si>
    <t>Cantidad y distribución de micronegocios de Economía Cultural y Creativa según tenencia de registro en Cámara de Comercio. Total nacional</t>
  </si>
  <si>
    <t>Cantidad y distribución de micronegocios de Economía Cultural y Creativa según tenencia de dispositivos electrónicos (computadores o tabletas portátiles). Total nacional</t>
  </si>
  <si>
    <t>Cantidad y distribución de micronegocios de Economía Cultural y Creativa según uso del teléfono móvil celular. Total nacional</t>
  </si>
  <si>
    <t>Cantidad y distribución de micronegocios de Economía Cultural y Creativa según tenencia de página web o presencia en sitio web. Total nacional</t>
  </si>
  <si>
    <t>Cantidad y distribución de micronegocios de Economía Cultural y Creativa según uso del servicio de internet. Total nacional</t>
  </si>
  <si>
    <t>Cantidad y distribución del personal ocupado en los micronegocios de Economía Cultural y Creativa según tipo de vínculo. Total nacional</t>
  </si>
  <si>
    <t>Ventas totales de los micronegocios de Economía Cultural y Creativa. Total nacional</t>
  </si>
  <si>
    <t>Actividades de uso de Internet para personas de 5 y más años</t>
  </si>
  <si>
    <t>Encuesta de Calidad de Vida (ECV)</t>
  </si>
  <si>
    <t>Porcentaje de programas de educación para el trabajo y desarrollo humano-ETDH que forman para la subcategoría de artes visuales en los departamentos que cuentan con oferta educativa para el sector</t>
  </si>
  <si>
    <t>Sistema Nacional de Información de la Educación para el Trabajo y Desarrollo Humano (SIET)</t>
  </si>
  <si>
    <t>Ministerio de las Culturas, las Artes y los Saberes (Mincultura)</t>
  </si>
  <si>
    <t>Porcentaje de programas de educación para el trabajo y desarrollo humano-ETDH que forman para la subcategoría de las artes escénicas en los departamentos que cuentan con oferta educativa para el sector</t>
  </si>
  <si>
    <t>Porcentaje de programas de Educación para el Trabajo y Desarrollo Humano (ETDH) que forman para la subcategoría de turismo y patrimonio en los departamentos que cuentan con oferta educativa para el sector</t>
  </si>
  <si>
    <t>Porcentaje de programas de Educación para el Trabajo y Desarrollo Humano (ETDH) que forman para la subcategoría de educación en arte y cultura en los departamentos que cuentan con oferta educativa para el sector</t>
  </si>
  <si>
    <t>Porcentaje de programas de Educación para el Trabajo y Desarrollo Humano (ETDH) que forman para la subcategoría de la industria editorial en los departamentos que cuentan con oferta educativa para el sector</t>
  </si>
  <si>
    <t>Porcentaje de programas de Educación para el Trabajo y Desarrollo Humano (ETDH) que forman para la subcategoría de la industria fonográfica en los departamentos que cuentan con oferta educativa para el sector</t>
  </si>
  <si>
    <t>Porcentaje de programas de Educación para el Trabajo y Desarrollo Humano (ETDH) que forman para la subcategoría de la industria audiovisual en los departamentos que cuentan con oferta educativa para el sector</t>
  </si>
  <si>
    <t>Porcentaje de programas de Educación para el Trabajo y Desarrollo Humano (ETDH) que forman para la subcategoria de medios digitales y software en los departamentos que cuentan con oferta educativa para el sector</t>
  </si>
  <si>
    <t>Porcentaje de programas de Educación para el Trabajo y Desarrollo Humano (ETDH)que forman para la subcategoria de Diseño en los departamentos que cuentan con oferta educativa para el sector</t>
  </si>
  <si>
    <t>Porcentaje de programas de Educación para el Trabajo y Desarrollo Humano (ETDH) que forman para la subcategoria de publicidad en los departamentos que cuentan con oferta educativa para el sector</t>
  </si>
  <si>
    <t>Solicitudes de registro de obras actos y contratos</t>
  </si>
  <si>
    <t xml:space="preserve">Registro Nacional del Derecho de Autor </t>
  </si>
  <si>
    <t>Dirección Nacional de Derecho de Autor (DNDA)</t>
  </si>
  <si>
    <t>Registros de obras actos y contratos realizados</t>
  </si>
  <si>
    <t>Participación por categoria de registros de obras actos y contratos</t>
  </si>
  <si>
    <t>Distribución del registro de obras actos y contratos realizados  por Colombianos residentes en el exterior</t>
  </si>
  <si>
    <t>Composición del valor agregado según actividades de inclusión total y parcial en la Economía Cultural y Creativa de Bogotá</t>
  </si>
  <si>
    <t>Cuenta Satélite de Economía Cultural y Creativa de Bogotá (CSECCB)</t>
  </si>
  <si>
    <t>Composición del valor agregado según áreas de la Economía Cultural y Creativa de Bogotá - Promedio 2014-2023pr</t>
  </si>
  <si>
    <t>Cuentas de Producción y Generación del Ingreso Total Economía Cultural y Creativa de Bogotá- Valores c orrientes  2014-2023pr</t>
  </si>
  <si>
    <t>Composición del Valor Agregado según variables de la Cuenta de Generación del Ingreso 2014-2023pr</t>
  </si>
  <si>
    <t>Cuentas de producción y generación del ingreso Total Economía Cultural y Creativa de Bogotá- Series encadenadas de volumen con año de referencia 2015</t>
  </si>
  <si>
    <t>Población ocupada según áreas de economía cultural y creativa de Bogotá</t>
  </si>
  <si>
    <t>Población ocupada según tipo de actividad de la economía cultural y creativa de Bogotá</t>
  </si>
  <si>
    <t>Oferta de Trabajo Equivalente a Tiempo Completo (TETC) según áreas de economía cultural y creativa de Bogotá</t>
  </si>
  <si>
    <t>Oferta de Trabajo Equivalente a Tiempo Completo (TETC) según tipo de actividad de la economía cultural y creativa de Bogotá</t>
  </si>
  <si>
    <t>Participación de las personas ocupadas en las actividades de la Economía Cultural y Creativa - Nacional - Trimestre I  2022-2023-2024</t>
  </si>
  <si>
    <t>Cuenta Satélite de Economía Cultural y Creativa (CSECC)</t>
  </si>
  <si>
    <t>Participación de las personas ocupadas en las actividades de la Economía Cultural y Creativa - Nacional - Trimestre II  2022-2023-2024</t>
  </si>
  <si>
    <t>Participación de las personas ocupadas en las actividades de la Economía Cultural y Creativa - Bogotá - Trimestre I  2022-2023-2024</t>
  </si>
  <si>
    <t>Participación de las personas ocupadas en las actividades de la Economía Cultural y Creativa - Bogotá - Trimestre II  2022-2023-2024</t>
  </si>
  <si>
    <t>Porcentaje de programas de educación superior que forman para la subcategoría de artes visuales en los departamentos que cuentan con oferta educativa para el sector</t>
  </si>
  <si>
    <t>Sistema Nacional de Información de la Educación Superior-SNIES</t>
  </si>
  <si>
    <t>Ministerio de las Culturas las Artes y los Saberes</t>
  </si>
  <si>
    <t>Porcentaje de programas de educación superior que forman para la subcategoría de las artes escénicas en los departamentos que cuentan con oferta educativa para el sector</t>
  </si>
  <si>
    <t>Porcentaje de programas de educación superior que forman para la subcategoría de tursimo y patrimonio en los departamentos que cuentan con oferta educativa para el sector</t>
  </si>
  <si>
    <t>Porcentaje de programas de educación superior que forman para la subcategoría de educación en arte y cultura en los departamentos que cuentan con oferta educativa para el sector</t>
  </si>
  <si>
    <t>Porcentaje de programas de educación superior que forman para la subcategoría de la industria editorial en los departamentos que cuentan con oferta educativa para el sector</t>
  </si>
  <si>
    <t>Porcentaje de programas de educación superior que forman para la subcategoría de la industria fonográfica en los departamentos que cuentan con oferta educativa para el sector</t>
  </si>
  <si>
    <t>Porcentaje de programas de educación superior que forman para la subcategoría de la industría audiovisual en los departamentos que cuentan con oferta educativa para el sector</t>
  </si>
  <si>
    <t>Porcentaje de programas de educación superior que forman para la subcategoría de medios digitales y software en los departamentos que cuentan con oferta educativa para el sector</t>
  </si>
  <si>
    <t>Porcentaje de programas de educación superior que forman para la subcategoría de diseño en los departamentos que cuentan con oferta educativa para el sector</t>
  </si>
  <si>
    <t>Porcentaje de programas de educación superior que forman para la subcategoría de publicidad en los departamentos que cuentan con oferta educativa para el sector</t>
  </si>
  <si>
    <t>Exportaciones de Colombia, de los bienes relacionados con las actividades de las industrias Culturales y Creativas, según subpartida arancelaria</t>
  </si>
  <si>
    <t>Estadísticas de Exportaciones</t>
  </si>
  <si>
    <t>Exportaciones de Colombia, de los bienes relacionados con las actividades de las industrias Culturales y Creativas, según departamento de origen</t>
  </si>
  <si>
    <t>Exportaciones de Colombia, de los bienes relacionados con las actividades de las industrias Culturales y Creativas, según país de destino</t>
  </si>
  <si>
    <t>Indicador de desempeño de implementación de estándares estadísticos en gestión organizacional por entidad y componentes</t>
  </si>
  <si>
    <t>Situación en el empleo del propietario(a)</t>
  </si>
  <si>
    <t>Total</t>
  </si>
  <si>
    <t>Porcentaje</t>
  </si>
  <si>
    <t>Total nacional</t>
  </si>
  <si>
    <t>Patrón(a) o empleador(a)</t>
  </si>
  <si>
    <t>Trabajador(a) por cuenta propia</t>
  </si>
  <si>
    <r>
      <rPr>
        <b/>
        <sz val="8"/>
        <color rgb="FF000000"/>
        <rFont val="Segoe UI"/>
        <family val="2"/>
      </rPr>
      <t>Fuente:</t>
    </r>
    <r>
      <rPr>
        <sz val="8"/>
        <color rgb="FF000000"/>
        <rFont val="Segoe UI"/>
        <family val="2"/>
      </rPr>
      <t xml:space="preserve"> DANE. Encuesta de Micronegocios (EMICRON)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</si>
  <si>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incluye la población de 24 departamentos del país y Bogotá D.C. excluye información de los departamentos de Amazonas, Arauca, Casanare, Guainía, Guaviare, Putumayo, Vaupés y Vichada. 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</si>
  <si>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Datos expandidos con proyecciones de población elaboradas con base en los resultados del Censo Nacional de Población y Vivienda (CNPV) 2018.</t>
    </r>
  </si>
  <si>
    <t xml:space="preserve">Cantidad y distribución de micronegocios de Economía Cultural y Creativa según sexo del propietario(a). </t>
  </si>
  <si>
    <t>2019 - 2023</t>
  </si>
  <si>
    <t>Sexo del propietario(a)</t>
  </si>
  <si>
    <t>Hombre</t>
  </si>
  <si>
    <t>Mujer</t>
  </si>
  <si>
    <r>
      <rPr>
        <b/>
        <sz val="8"/>
        <color rgb="FF000000"/>
        <rFont val="Segoe UI"/>
        <family val="2"/>
      </rPr>
      <t xml:space="preserve">Fuente: </t>
    </r>
    <r>
      <rPr>
        <sz val="8"/>
        <color rgb="FF000000"/>
        <rFont val="Segoe UI"/>
        <family val="2"/>
      </rPr>
      <t>DANE. Encuesta de Micronegocios (EMICRON)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</si>
  <si>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incluye la población de 24 departamentos del país y Bogotá D.C., excluye información de los departamentos de Amazonas, Arauca, Casanare, Guainía, Guaviare, Putumayo, Vaupés y Vichada. </t>
    </r>
  </si>
  <si>
    <t>Cantidad y distribución de micronegocios de Economía Cultural y Creativa según actividad económica (4 grupos de la CIIU).
Total nacional</t>
  </si>
  <si>
    <t>Actividad económica</t>
  </si>
  <si>
    <t>Industria manufacturera (1)</t>
  </si>
  <si>
    <t>Comercio (2)</t>
  </si>
  <si>
    <t>Servicios (3)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</si>
  <si>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</si>
  <si>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clasificación Industrial Internacional Uniforme de Todas las Actividades Económicas, revisión 4 adaptada para Colombia (CIIIU Rev. 4 A.C.)</t>
    </r>
  </si>
  <si>
    <t>(1) Incluye: recolección, tratamiento y disposición de desechos, recuperación de materiales.</t>
  </si>
  <si>
    <t>(2) Incluye: reparación de vehículos automotores y motocicletas.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</si>
  <si>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</si>
  <si>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Cantidad y distribución de micronegocios de Economía Cultural y Creativa según motivo principal para la creación o constitución del negocio
Total nacional</t>
  </si>
  <si>
    <t>Motivo principal para la creación o constitución del negocio</t>
  </si>
  <si>
    <t>No tiene otra alternativa de ingresos</t>
  </si>
  <si>
    <t>Lo identificó como una oportunidad de negocio en el mercado</t>
  </si>
  <si>
    <t>Por tradición familiar o lo heredó</t>
  </si>
  <si>
    <t>Para complementar el ingreso familiar o mejorar el ingreso</t>
  </si>
  <si>
    <t>Para ejercer su oficio, carrera o profesión</t>
  </si>
  <si>
    <t>No tenía la experiencia requerida, la escolaridad o capacitación para un empleo</t>
  </si>
  <si>
    <t>Otro (1)</t>
  </si>
  <si>
    <r>
      <rPr>
        <b/>
        <sz val="9"/>
        <color theme="1"/>
        <rFont val="Segoe UI"/>
        <family val="2"/>
      </rPr>
      <t>Nota:</t>
    </r>
    <r>
      <rPr>
        <sz val="9"/>
        <color theme="1"/>
        <rFont val="Segoe UI"/>
        <family val="2"/>
      </rPr>
      <t xml:space="preserve"> datos expandidos con proyecciones de población elaboradas con base en los resultados del Censo Nacional de Población y Vivienda (CNPV) 2018.</t>
    </r>
  </si>
  <si>
    <t>(1) Incluye: administrar horarios, gusto, ejercer actividades del hogar, desplazamiento, búsqueda de independencia.</t>
  </si>
  <si>
    <t>Cantidad y distribución de micronegocios de Economía Cultural y Creativa según tiempo de funcionamiento
Total nacional</t>
  </si>
  <si>
    <t>Tiempo de funcionamiento</t>
  </si>
  <si>
    <t>Menos de 1 año</t>
  </si>
  <si>
    <t>De 1 a menos de 3 años</t>
  </si>
  <si>
    <t>De 3 a menos de 5 años</t>
  </si>
  <si>
    <t>De 5 a menos de 10 años</t>
  </si>
  <si>
    <t>10 años y más</t>
  </si>
  <si>
    <t>Cantidad y distribución de micronegocios de Economía Cultural y Creativa según sitio o ubicación
Total nacional</t>
  </si>
  <si>
    <t>Sitio o ubicación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</si>
  <si>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</si>
  <si>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</si>
  <si>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</si>
  <si>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</si>
  <si>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</si>
  <si>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</si>
  <si>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>Finca</t>
  </si>
  <si>
    <t>(1) Incluye: río, playa de río, cancha de fútbol, espacio de primer empleo, mina, mar.</t>
  </si>
  <si>
    <t>Cantidad y distribución de micronegocios de Economía Cultural y Creativa según visibilidad al público
Total nacional</t>
  </si>
  <si>
    <t>Visibilidad al público</t>
  </si>
  <si>
    <t>Sí</t>
  </si>
  <si>
    <t>No</t>
  </si>
  <si>
    <t>(1) La visibilidad hace referencia a que el micronegocio tenga letrero o aviso para su identificación.</t>
  </si>
  <si>
    <t>Cantidad y distribución de micronegocios de Economía Cultural y Creativa según aporte a salud y pensión del propietario(a)
Total nacional</t>
  </si>
  <si>
    <t>Aportes a salud y pensión del propietario(a)</t>
  </si>
  <si>
    <t>Salud y pensión</t>
  </si>
  <si>
    <t>No aportó</t>
  </si>
  <si>
    <t>Solo salud</t>
  </si>
  <si>
    <t>Solo pensión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</si>
  <si>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Pagos realizados con cargo al presupuesto del micronegocio. La opción no aportó incluye beneficiarios del régimen contributivo y afiliados al régimen subsidiado.</t>
    </r>
  </si>
  <si>
    <t>Cantidad y distribución de micronegocios de Economía Cultural y Creativa según aporte a Administradora de Riesgos Laborales (ARL) del propietario(a)
Total nacional</t>
  </si>
  <si>
    <t>Aporte a ARL</t>
  </si>
  <si>
    <r>
      <rPr>
        <b/>
        <sz val="8"/>
        <color rgb="FF000000"/>
        <rFont val="Segoe UI"/>
        <family val="2"/>
      </rPr>
      <t>Fuente:</t>
    </r>
    <r>
      <rPr>
        <sz val="8"/>
        <color rgb="FF000000"/>
        <rFont val="Segoe UI"/>
        <family val="2"/>
      </rPr>
      <t xml:space="preserve"> DANE. Encuesta de Micronegocios(EMICRON)</t>
    </r>
  </si>
  <si>
    <r>
      <rPr>
        <b/>
        <sz val="8"/>
        <color rgb="FF000000"/>
        <rFont val="Segoe UI"/>
        <family val="2"/>
      </rPr>
      <t>Nota:</t>
    </r>
    <r>
      <rPr>
        <sz val="8"/>
        <color rgb="FF000000"/>
        <rFont val="Segoe UI"/>
        <family val="2"/>
      </rPr>
      <t xml:space="preserve"> Datos expandidos con proyecciones de población elaboradas con base en los resultados del Censo Nacional de Población y Vivienda (CNPV) 2018.</t>
    </r>
  </si>
  <si>
    <t>Cantidad y distribución de micronegocios de Economía Cultural y Creativa según rangos de personal ocupado
Total nacional</t>
  </si>
  <si>
    <t>Rangos de personal ocupado</t>
  </si>
  <si>
    <t xml:space="preserve">1 persona </t>
  </si>
  <si>
    <t xml:space="preserve">2-3 personas </t>
  </si>
  <si>
    <t xml:space="preserve">4-9 personas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</si>
  <si>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incluye la población de 24 departamentos del país y Bogotá D.C. excluye información de los departamentos de Amazonas, Arauca, Casanare, Guainía, Guaviare, Putumayo, Vaupés y Vichada. </t>
    </r>
  </si>
  <si>
    <t>Cantidad y distribución de micronegocios de Economía Cultural y Creativa según tenencia de Registro Único Tributario (RUT)
Total nacional</t>
  </si>
  <si>
    <t>Tenencia de RUT</t>
  </si>
  <si>
    <r>
      <rPr>
        <b/>
        <sz val="8"/>
        <color rgb="FF000000"/>
        <rFont val="Segoe UI"/>
        <family val="2"/>
      </rPr>
      <t>Nota:</t>
    </r>
    <r>
      <rPr>
        <sz val="8"/>
        <color rgb="FF000000"/>
        <rFont val="Segoe UI"/>
        <family val="2"/>
      </rPr>
      <t xml:space="preserve"> El dominio total nacional incluye la población de 24 departamentos del país y Bogotá D.C. excluye información de los departamentos de Amazonas, Arauca, Casanare, Guainía, Guaviare, Putumayo, Vaupés y Vichada. </t>
    </r>
  </si>
  <si>
    <t>Cantidad y distribución de micronegocios de Economía Cultural y Creativa según tipo de registro contable
Total nacional</t>
  </si>
  <si>
    <t>Tipo de registro contable</t>
  </si>
  <si>
    <t>Balance general o P y G</t>
  </si>
  <si>
    <t>Libro de registro diario de operaciones</t>
  </si>
  <si>
    <t>Otro tipo de cuentas (1)</t>
  </si>
  <si>
    <t xml:space="preserve">Informes financieros </t>
  </si>
  <si>
    <t>No lleva registro</t>
  </si>
  <si>
    <t>(1) Incluye: libreta, cuaderno, Excel, caja registradora.</t>
  </si>
  <si>
    <t>Cantidad y distribución de micronegocios de Economía Cultural y Creativa según registro en Cámara de Comercio
Total nacional</t>
  </si>
  <si>
    <t>Registro en Cámara de Comercio</t>
  </si>
  <si>
    <t>Cantidad y distribución de micronegocios de Economía Cultural y Creativa según tenencia de dispositivos electrónicos (1). 
Total nacional</t>
  </si>
  <si>
    <t>Tenencia de dispositivos electrónicos</t>
  </si>
  <si>
    <t>(1) Computadores o tabletas</t>
  </si>
  <si>
    <t>Cantidad y distribución de micronegocios de Economía Cultural y Creativa según uso del teléfono móvil celular
Total nacional</t>
  </si>
  <si>
    <t>Uso del teléfono celular</t>
  </si>
  <si>
    <t>Cantidad y distribución de micronegocios de Economía Cultural y Creativa según tenencia de página web o presencia en sitio web
Total nacional</t>
  </si>
  <si>
    <t>Tenencia o presencia en página web</t>
  </si>
  <si>
    <t>Cantidad y distribución de micronegocios de Economía Cultural y Creativa según uso del servicio de Internet
Total nacional</t>
  </si>
  <si>
    <t>Uso del servicio de internet</t>
  </si>
  <si>
    <t>Cantidad y distribución del personal ocupado en los micronegocios de Economía Cultural y Creativa según tipo de vínculo
Total nacional</t>
  </si>
  <si>
    <t>Personal ocupado</t>
  </si>
  <si>
    <t xml:space="preserve">Propietarios(as) </t>
  </si>
  <si>
    <t xml:space="preserve">Trabajadores(as) que reciben un pago </t>
  </si>
  <si>
    <t>Socios(as)</t>
  </si>
  <si>
    <t xml:space="preserve">Trabajadores(as) o familiares sin remuneración </t>
  </si>
  <si>
    <t>12° Reporte del Sector Cultural, Creativo y de Saberes 
2024</t>
  </si>
  <si>
    <t>Ventas totales de los micronegocios de Economía Cultural y Creativa
Total nacional</t>
  </si>
  <si>
    <t>Millones de pesos</t>
  </si>
  <si>
    <t>Actividades de uso de Internet para personas de 5 y más años
Total nacional</t>
  </si>
  <si>
    <t>Dominio</t>
  </si>
  <si>
    <t>Total personas de 5 y más años que usaron internet (miles)</t>
  </si>
  <si>
    <t>Actividad de uso de Internet</t>
  </si>
  <si>
    <t>Redes sociales</t>
  </si>
  <si>
    <t>Consultar medios de comunicación (televisión, radio, periódicos, revistas, medios digitales, etc,)</t>
  </si>
  <si>
    <t>Ver televisión, videos, películas u otro contenido audiovisual para entretenimiento</t>
  </si>
  <si>
    <t>Descargar software, imágenes, juegos, música o jugar en línea</t>
  </si>
  <si>
    <t>Total (miles)</t>
  </si>
  <si>
    <t>Cabecera</t>
  </si>
  <si>
    <t>Centros poblados y rural disperso</t>
  </si>
  <si>
    <r>
      <t xml:space="preserve">Fuente: </t>
    </r>
    <r>
      <rPr>
        <sz val="8"/>
        <rFont val="Segoe UI"/>
        <family val="2"/>
      </rPr>
      <t xml:space="preserve">DANE, Encuesta Calidad de Vida (ECV) </t>
    </r>
  </si>
  <si>
    <t>Porcentaje de programas de educación para el trabajo y desarrollo humano (ETDH) que forman para la subcategoría de artes visuales en los departamentos que cuentan con oferta educativa para el sector
Total nacional</t>
  </si>
  <si>
    <t>2022 - 2023</t>
  </si>
  <si>
    <t>Departamento</t>
  </si>
  <si>
    <t>Cantidad de programas 2022</t>
  </si>
  <si>
    <t>%</t>
  </si>
  <si>
    <t>Cantidad de programas 2023</t>
  </si>
  <si>
    <t>Antioquia</t>
  </si>
  <si>
    <t>Atlántico</t>
  </si>
  <si>
    <t>Bogotá</t>
  </si>
  <si>
    <t>Bolívar</t>
  </si>
  <si>
    <t>Boyacá</t>
  </si>
  <si>
    <t>Caldas</t>
  </si>
  <si>
    <t>Córdoba</t>
  </si>
  <si>
    <t>Cundinamarca</t>
  </si>
  <si>
    <t>Meta</t>
  </si>
  <si>
    <t>Norte de Santander</t>
  </si>
  <si>
    <t>Risaralda</t>
  </si>
  <si>
    <t>Santander</t>
  </si>
  <si>
    <t>Sucre</t>
  </si>
  <si>
    <t>Valle del Cauca</t>
  </si>
  <si>
    <r>
      <t xml:space="preserve">Fuente: </t>
    </r>
    <r>
      <rPr>
        <sz val="8"/>
        <color rgb="FF000000"/>
        <rFont val="Segoe UI"/>
        <family val="2"/>
      </rPr>
      <t>Minculturas. Sistema Nacional de Información de la Educación para el Trabajo y Desarrollo Humano (SIET)</t>
    </r>
  </si>
  <si>
    <t>Porcentaje de programas de educación para el trabajo y desarrollo humano (ETDH) que forman para la subcategoría de las Artes escénicas en los departamentos que cuentan con oferta educativa para el sector</t>
  </si>
  <si>
    <t>Caquetá</t>
  </si>
  <si>
    <t>Casanare</t>
  </si>
  <si>
    <t>Cauca</t>
  </si>
  <si>
    <t>Cesar</t>
  </si>
  <si>
    <t>Chocó</t>
  </si>
  <si>
    <t>Huila</t>
  </si>
  <si>
    <t>Magdalena</t>
  </si>
  <si>
    <t>Nariño</t>
  </si>
  <si>
    <t>Putumayo</t>
  </si>
  <si>
    <t>Quindío</t>
  </si>
  <si>
    <t xml:space="preserve">Risaralda </t>
  </si>
  <si>
    <t>Tolima</t>
  </si>
  <si>
    <r>
      <t xml:space="preserve">Fuente: </t>
    </r>
    <r>
      <rPr>
        <sz val="8"/>
        <color rgb="FF000000"/>
        <rFont val="Segoe UI"/>
        <family val="2"/>
      </rPr>
      <t>Ministerio de las Culturas, las Artes y los Saberes. Sistema Nacional de Información de la Educación para el Trabajo y Desarrollo Humano (SIET)</t>
    </r>
  </si>
  <si>
    <t>Porcentaje de programas de educación para el trabajo y desarrollo humano-ETDH que forman para la subcategoría de turismo y patrimonio en los departamentos que cuentan con oferta educativa para el sector</t>
  </si>
  <si>
    <t>Amazonas</t>
  </si>
  <si>
    <t>Arauca</t>
  </si>
  <si>
    <t>Guaviare</t>
  </si>
  <si>
    <t>La Guajira</t>
  </si>
  <si>
    <t>Quíndio</t>
  </si>
  <si>
    <t>Vichada</t>
  </si>
  <si>
    <t>Porcentaje de programas de educación para el trabajo y desarrollo humano-ETDH que forman para la subcategoría de educación en arte y cultura en los departamentos que cuentan con oferta educativa para el sector</t>
  </si>
  <si>
    <t>Porcentaje de programas de educación para el trabajo y desarrollo humano-ETDH que forman para la subcategoría de la industria editorial en los departamentos que cuentan con oferta educativa para el sector</t>
  </si>
  <si>
    <t>ANTIOQUIA</t>
  </si>
  <si>
    <t>ATLÁNTICO</t>
  </si>
  <si>
    <t>BOGOTÁ D.C.</t>
  </si>
  <si>
    <t>BOLÍVAR</t>
  </si>
  <si>
    <t>BOYACÁ</t>
  </si>
  <si>
    <t>CALDAS</t>
  </si>
  <si>
    <t>CASANARE</t>
  </si>
  <si>
    <t>CÓRDOBA</t>
  </si>
  <si>
    <t>CUNDINAMARCA</t>
  </si>
  <si>
    <t>LA GUAJIRA</t>
  </si>
  <si>
    <t>MAGDALENA</t>
  </si>
  <si>
    <t>META</t>
  </si>
  <si>
    <t>NARIÑO</t>
  </si>
  <si>
    <t>NORTE DE SANTANDER</t>
  </si>
  <si>
    <t>QUINDÍO</t>
  </si>
  <si>
    <t>SANTANDER</t>
  </si>
  <si>
    <t>TOLIMA</t>
  </si>
  <si>
    <t>VALLE DEL CAUCA</t>
  </si>
  <si>
    <t>Porcentaje de programas de educación para el trabajo y desarrollo humano-ETDH que forman para la subcategoría de la industria fonográfica en los departamentos que cuentan con oferta educativa para el sector</t>
  </si>
  <si>
    <t>Porcentaje de programas de educación para el trabajo y desarrollo humano-ETDH que forman para la subcategoría de la industria audiovisual en los departamentos que cuentan con oferta educativa para el sector</t>
  </si>
  <si>
    <t>Cundinamamrca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</si>
  <si>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 Ministerio de las Culturas, las Artes y los Saberes. Sistema Nacional de Información de la Educación para el Trabajo y Desarrollo Humano (SIET)</t>
    </r>
  </si>
  <si>
    <t>Porcentaje de programas de educación para el trabajo y desarrollo humano-ETDH que forman para la subcategoría de medios digitales y software en los departamentos que cuentan con oferta educativa para el sector</t>
  </si>
  <si>
    <t xml:space="preserve"> 2022 - 2023</t>
  </si>
  <si>
    <t>Cordoba</t>
  </si>
  <si>
    <t xml:space="preserve">Meta </t>
  </si>
  <si>
    <t>Porcentaje de programas de educación para el trabajo y desarrollo humano-ETDH que forman  para la subcategoría de diseño en los departamentos que cuentan con oferta educativa para el sector</t>
  </si>
  <si>
    <t>Porcentaje de programas de educación para el trabajo y desarrollo humano-ETDH que forman para la subcategoría de publicidad en los departamentos que cuentan con oferta educativa para el sector</t>
  </si>
  <si>
    <t xml:space="preserve">Magdalena </t>
  </si>
  <si>
    <t>Solicitudes de registro de obras, actos y contratos
Total nacional</t>
  </si>
  <si>
    <t>2014-2023</t>
  </si>
  <si>
    <t>Año</t>
  </si>
  <si>
    <t>Solicitud</t>
  </si>
  <si>
    <t xml:space="preserve"> </t>
  </si>
  <si>
    <t>Fuente:   DNDA. Registro Nacional del Derecho de Autor</t>
  </si>
  <si>
    <t>Registros de obras, actos y contratos realizados</t>
  </si>
  <si>
    <t xml:space="preserve">Cantidad de obras y actos realizados </t>
  </si>
  <si>
    <t>Fuente:  DNDA. Registro Nacional del Derecho de Autor</t>
  </si>
  <si>
    <t>Participación por categoría de registros de obras, actos y contratos</t>
  </si>
  <si>
    <t>AÑO</t>
  </si>
  <si>
    <t>CATEGORÍA</t>
  </si>
  <si>
    <t>Contratos y demás actos</t>
  </si>
  <si>
    <t>Fonogramas</t>
  </si>
  <si>
    <t>Artísticas</t>
  </si>
  <si>
    <t>App Artísticas</t>
  </si>
  <si>
    <t>Audiovisuales</t>
  </si>
  <si>
    <t>App Audiovisuales</t>
  </si>
  <si>
    <t>Literarias editadas</t>
  </si>
  <si>
    <t>Literarias inéditas</t>
  </si>
  <si>
    <t>Musicales</t>
  </si>
  <si>
    <t>Soporte Lógico</t>
  </si>
  <si>
    <t>TOTAL REGISTROS</t>
  </si>
  <si>
    <t>Fuente: DNDA. Registro Nacional del Derecho de Autor</t>
  </si>
  <si>
    <t>Distribución  de registros de obras, actos y contratos realizados por Colombianos residentes en el exterior</t>
  </si>
  <si>
    <t>Período comprendido entre el año 2014 al año 2023</t>
  </si>
  <si>
    <t>PAÍS</t>
  </si>
  <si>
    <t>AÑO 2014</t>
  </si>
  <si>
    <t>AÑO 2015</t>
  </si>
  <si>
    <t>AÑO 2016</t>
  </si>
  <si>
    <t>AÑO 2017</t>
  </si>
  <si>
    <t>PAIS</t>
  </si>
  <si>
    <t>AÑO 2018</t>
  </si>
  <si>
    <t>AÑO 2019</t>
  </si>
  <si>
    <t>AÑO 2020</t>
  </si>
  <si>
    <t>AÑO 2021</t>
  </si>
  <si>
    <t>AÑO 2022</t>
  </si>
  <si>
    <t>AÑO 2023</t>
  </si>
  <si>
    <t>AUSTRALIA</t>
  </si>
  <si>
    <t>ESTADOS UNIDOS DE AMÉRICA</t>
  </si>
  <si>
    <t>CANADÁ</t>
  </si>
  <si>
    <t>FRANCIA</t>
  </si>
  <si>
    <t>CHILE</t>
  </si>
  <si>
    <t>ESPAÑA</t>
  </si>
  <si>
    <t>ARGENTINA</t>
  </si>
  <si>
    <t>VENEZUELA</t>
  </si>
  <si>
    <t xml:space="preserve">FRANCIA </t>
  </si>
  <si>
    <t>ECUADOR</t>
  </si>
  <si>
    <t>CAMERÚN</t>
  </si>
  <si>
    <t>CANADA</t>
  </si>
  <si>
    <t>MÉXICO</t>
  </si>
  <si>
    <t>GUATEMALA</t>
  </si>
  <si>
    <t>ALEMANIA</t>
  </si>
  <si>
    <t>REINO UNIDO</t>
  </si>
  <si>
    <t>GRANADA</t>
  </si>
  <si>
    <t>COSTA RICA</t>
  </si>
  <si>
    <t>BRASIL</t>
  </si>
  <si>
    <t>PANAMA</t>
  </si>
  <si>
    <t>SUIZA</t>
  </si>
  <si>
    <t>PANAMÁ</t>
  </si>
  <si>
    <t>BÉLGICA</t>
  </si>
  <si>
    <t>MEXICO</t>
  </si>
  <si>
    <t>PARAGUAY</t>
  </si>
  <si>
    <t>TAILANDIA</t>
  </si>
  <si>
    <t>JAMAICA</t>
  </si>
  <si>
    <t>QATAR</t>
  </si>
  <si>
    <t>INGLATERRA</t>
  </si>
  <si>
    <t>ITALIA</t>
  </si>
  <si>
    <t>POLONIA</t>
  </si>
  <si>
    <t>PERÚ</t>
  </si>
  <si>
    <t>BOLIVIA</t>
  </si>
  <si>
    <t>ESTONIA</t>
  </si>
  <si>
    <t>CHINA</t>
  </si>
  <si>
    <t>BELGICA</t>
  </si>
  <si>
    <t>HOLANDA</t>
  </si>
  <si>
    <t>REPÚBLICA DOMINICANA</t>
  </si>
  <si>
    <t>AUSTRIA</t>
  </si>
  <si>
    <t>SUECIA</t>
  </si>
  <si>
    <t>URUGUAY</t>
  </si>
  <si>
    <t>PORTUGAL</t>
  </si>
  <si>
    <t xml:space="preserve">COREA </t>
  </si>
  <si>
    <t>FINLANDIA</t>
  </si>
  <si>
    <t>PERU</t>
  </si>
  <si>
    <t>FRANCIA METROPOLITANA</t>
  </si>
  <si>
    <t>SINGAPUR</t>
  </si>
  <si>
    <t>JAPÓN</t>
  </si>
  <si>
    <t>CUBA</t>
  </si>
  <si>
    <t>COMOROS</t>
  </si>
  <si>
    <t>ARGELIA</t>
  </si>
  <si>
    <t>ISRAEL</t>
  </si>
  <si>
    <t>JAPON</t>
  </si>
  <si>
    <t>GRECIA</t>
  </si>
  <si>
    <t>REPÚBLICA CHECA</t>
  </si>
  <si>
    <t xml:space="preserve">BOSNIA </t>
  </si>
  <si>
    <t>ARUBA</t>
  </si>
  <si>
    <t>SANTA ELENA</t>
  </si>
  <si>
    <t>LUXEMBURGO</t>
  </si>
  <si>
    <t>NUEVA ZELANDIA</t>
  </si>
  <si>
    <t>RUSIA</t>
  </si>
  <si>
    <t>EMIRATOS ARABES UNIDOS</t>
  </si>
  <si>
    <t>NETHERLANDS</t>
  </si>
  <si>
    <t>SAHARA OCCIDENTAL</t>
  </si>
  <si>
    <t>NICARAGUA</t>
  </si>
  <si>
    <t>AFGANISTÁN</t>
  </si>
  <si>
    <t>HONG KONG</t>
  </si>
  <si>
    <t>BOSNIA</t>
  </si>
  <si>
    <t>CAMERUN</t>
  </si>
  <si>
    <t>COREA REPUBLICA DE</t>
  </si>
  <si>
    <t>DINAMARCA</t>
  </si>
  <si>
    <t>INDONESIA</t>
  </si>
  <si>
    <t>IRLANDA</t>
  </si>
  <si>
    <t>LITUANIA</t>
  </si>
  <si>
    <t xml:space="preserve">EMIRATOS ARABES </t>
  </si>
  <si>
    <t>PUERTO RICO</t>
  </si>
  <si>
    <t>REPUBLICA DE COREA</t>
  </si>
  <si>
    <t>PALESTINA</t>
  </si>
  <si>
    <t>NORUEGA</t>
  </si>
  <si>
    <t>RUMANIA</t>
  </si>
  <si>
    <t>HONDURAS</t>
  </si>
  <si>
    <t>TURQUÍA</t>
  </si>
  <si>
    <t>LIECHTENSTEIN</t>
  </si>
  <si>
    <r>
      <t>Composición del valor agregado según actividades de inclusión total y parcial en la Economía Cultural y Creativa de Bogotá
Valores a precios corrientes
Millones de pesos
Promedio 2014-2023</t>
    </r>
    <r>
      <rPr>
        <b/>
        <vertAlign val="superscript"/>
        <sz val="11"/>
        <color theme="1"/>
        <rFont val="Segoe UI"/>
        <family val="2"/>
      </rPr>
      <t>pr</t>
    </r>
  </si>
  <si>
    <t>Concepto</t>
  </si>
  <si>
    <r>
      <t>2021</t>
    </r>
    <r>
      <rPr>
        <b/>
        <vertAlign val="superscript"/>
        <sz val="11"/>
        <color theme="1"/>
        <rFont val="Segoe UI"/>
        <family val="2"/>
      </rPr>
      <t>p</t>
    </r>
  </si>
  <si>
    <r>
      <t>2022</t>
    </r>
    <r>
      <rPr>
        <b/>
        <vertAlign val="superscript"/>
        <sz val="11"/>
        <color theme="1"/>
        <rFont val="Segoe UI"/>
        <family val="2"/>
      </rPr>
      <t>p</t>
    </r>
  </si>
  <si>
    <r>
      <t>2023</t>
    </r>
    <r>
      <rPr>
        <b/>
        <vertAlign val="superscript"/>
        <sz val="11"/>
        <color theme="1"/>
        <rFont val="Segoe UI"/>
        <family val="2"/>
      </rPr>
      <t>pr</t>
    </r>
  </si>
  <si>
    <t>Promedio</t>
  </si>
  <si>
    <t>TOTAL VALOR AGREGADO ACTIVIDADES DE INCLUSIÓN TOTAL</t>
  </si>
  <si>
    <t>TOTAL VALOR AGREGADO ACTIVIDADES DE INCLUSIÓN PARCIAL</t>
  </si>
  <si>
    <t>TOTAL</t>
  </si>
  <si>
    <t>% Participación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</si>
  <si>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 DANE, Cuenta Satélite de Economía Cultural y Creativa de Bogotá (CSECCB)</t>
    </r>
  </si>
  <si>
    <r>
      <rPr>
        <vertAlign val="superscript"/>
        <sz val="8"/>
        <rFont val="Segoe UI"/>
        <family val="2"/>
      </rPr>
      <t xml:space="preserve">pr 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</si>
  <si>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 xml:space="preserve">p </t>
    </r>
    <r>
      <rPr>
        <sz val="8"/>
        <rFont val="Segoe UI"/>
        <family val="2"/>
      </rPr>
      <t>provisional</t>
    </r>
  </si>
  <si>
    <r>
      <rPr>
        <b/>
        <sz val="8"/>
        <rFont val="Segoe UI"/>
        <family val="2"/>
      </rPr>
      <t>Nota 2</t>
    </r>
    <r>
      <rPr>
        <sz val="8"/>
        <rFont val="Segoe UI"/>
        <family val="2"/>
      </rPr>
      <t>: Los resultados de la CSCECB son susceptibles a cambios según se genere nueva información o se actualice la metodología de cálculo</t>
    </r>
  </si>
  <si>
    <r>
      <t>Composición del valor agregado según áreas de la Economía Cultural y Creativa de Bogotá
Valores a precios corrientes
Millones de pesos
Promedio 2014-2023</t>
    </r>
    <r>
      <rPr>
        <b/>
        <vertAlign val="superscript"/>
        <sz val="11"/>
        <color theme="1"/>
        <rFont val="Segoe UI"/>
        <family val="2"/>
      </rPr>
      <t>pr</t>
    </r>
  </si>
  <si>
    <t xml:space="preserve">                                                                         </t>
  </si>
  <si>
    <t>Valor agregado Artes y patrimonio</t>
  </si>
  <si>
    <t>Valor agregado Industrias culturales</t>
  </si>
  <si>
    <t>Valor agregado Creaciones funcionales</t>
  </si>
  <si>
    <t>Valor agregado Total Economía Cultural y Creativa</t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</si>
  <si>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los resultados de la CSCECB son susceptibles a cambios según se genere nueva información o se actualice la metodología de cálculo.</t>
    </r>
  </si>
  <si>
    <t>Cuenta de producción y generación del ingreso</t>
  </si>
  <si>
    <t>Total Economía Cultural y Creativa de Bogotá</t>
  </si>
  <si>
    <t>Valores a precios corrientes</t>
  </si>
  <si>
    <t>2014 - 2023pr</t>
  </si>
  <si>
    <t>Conceptos</t>
  </si>
  <si>
    <t>1. Cuenta de producción</t>
  </si>
  <si>
    <t>P.1 Producción</t>
  </si>
  <si>
    <t>P.2 Consumo intermedio</t>
  </si>
  <si>
    <t>B.1 Valor agregado bruto</t>
  </si>
  <si>
    <t>2. Cuenta de generación del ingreso</t>
  </si>
  <si>
    <t>D.1 Remuneración de los asalariados</t>
  </si>
  <si>
    <t>D.11 Sueldos y salarios</t>
  </si>
  <si>
    <t>D.121 Contribuciones sociales de los empleadores</t>
  </si>
  <si>
    <t>D.29 Otros impuestos sobre la producción</t>
  </si>
  <si>
    <t>B.2b Excedente de explotación bruto</t>
  </si>
  <si>
    <r>
      <rPr>
        <b/>
        <sz val="8"/>
        <rFont val="Segoe UI"/>
        <family val="2"/>
      </rPr>
      <t>Nota 2</t>
    </r>
    <r>
      <rPr>
        <sz val="8"/>
        <rFont val="Segoe UI"/>
        <family val="2"/>
      </rPr>
      <t>: Los resultados de la CSCECB son susceptibles a cambios según se genere nueva información o se actualice la metodología de cálculo.</t>
    </r>
  </si>
  <si>
    <t>Inicio</t>
  </si>
  <si>
    <r>
      <t>Composición del valor agregado según variables de la cuenta de generación del ingreso de la Economía Cultural y Creativa de Bogotá
Promedio 2014 - 2023</t>
    </r>
    <r>
      <rPr>
        <b/>
        <vertAlign val="superscript"/>
        <sz val="11"/>
        <rFont val="Segoe UI"/>
        <family val="2"/>
      </rPr>
      <t>pr</t>
    </r>
  </si>
  <si>
    <t>B.2/B.3 Excedente de explotación bruto/Ingreso mixto bruto</t>
  </si>
  <si>
    <t xml:space="preserve">TOTAL VALOR AGREGADO </t>
  </si>
  <si>
    <t>2014</t>
  </si>
  <si>
    <t>2015</t>
  </si>
  <si>
    <t>2016</t>
  </si>
  <si>
    <t>2017</t>
  </si>
  <si>
    <t>2018</t>
  </si>
  <si>
    <t>2019</t>
  </si>
  <si>
    <t>2020</t>
  </si>
  <si>
    <r>
      <rPr>
        <b/>
        <sz val="8"/>
        <rFont val="Segoe UI"/>
        <family val="2"/>
        <charset val="1"/>
      </rPr>
      <t>Fuente</t>
    </r>
    <r>
      <rPr>
        <sz val="8"/>
        <rFont val="Segoe UI"/>
        <family val="2"/>
        <charset val="1"/>
      </rPr>
      <t>:  DANE. Cuenta Satélite de Economía Cultural y Creativa de Bogotá (CSECCB)</t>
    </r>
  </si>
  <si>
    <r>
      <rPr>
        <b/>
        <vertAlign val="superscript"/>
        <sz val="8"/>
        <rFont val="Segoe UI"/>
        <family val="2"/>
      </rPr>
      <t xml:space="preserve">pr: </t>
    </r>
    <r>
      <rPr>
        <sz val="8"/>
        <rFont val="Segoe UI"/>
        <family val="2"/>
        <charset val="1"/>
      </rPr>
      <t>preliminar</t>
    </r>
  </si>
  <si>
    <r>
      <rPr>
        <b/>
        <vertAlign val="superscript"/>
        <sz val="8"/>
        <rFont val="Segoe UI"/>
        <family val="2"/>
      </rPr>
      <t xml:space="preserve">p: </t>
    </r>
    <r>
      <rPr>
        <sz val="8"/>
        <rFont val="Segoe UI"/>
        <family val="2"/>
        <charset val="1"/>
      </rPr>
      <t>provisional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</si>
  <si>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los resultados de la CSECCB son susceptibles a cambios según se genere nueva información o se perfeccionen las metodologías de cálculo.</t>
    </r>
  </si>
  <si>
    <t xml:space="preserve">Cuenta de producción </t>
  </si>
  <si>
    <t>Series encadenadas de volumen con año de referencia 2015</t>
  </si>
  <si>
    <r>
      <t>2014 - 2023</t>
    </r>
    <r>
      <rPr>
        <b/>
        <vertAlign val="superscript"/>
        <sz val="11"/>
        <color rgb="FF000000"/>
        <rFont val="Segoe UI"/>
        <family val="2"/>
      </rPr>
      <t>pr</t>
    </r>
  </si>
  <si>
    <r>
      <rPr>
        <b/>
        <sz val="8"/>
        <rFont val="Segoe UI"/>
        <family val="2"/>
      </rPr>
      <t>Nota 1: p</t>
    </r>
    <r>
      <rPr>
        <sz val="8"/>
        <rFont val="Segoe UI"/>
        <family val="2"/>
      </rPr>
      <t>or efecto de la adopción de la técnica de encadenamiento, los totales de los agregados no corresponden exactamente a la suma de sus componentes, generándose por tanto una diferencia que se reconoce como "discrepancia estadística". Para mayor información consultar el siguiente enlace: https://www.dane.gov.co/files/investigaciones/pib/anuales/ccrg_base2005/PresentacionIndiceBase_Cuentas_Anuales_B2005.pdf.</t>
    </r>
  </si>
  <si>
    <r>
      <rPr>
        <b/>
        <sz val="8"/>
        <rFont val="Segoe UI"/>
        <family val="2"/>
      </rPr>
      <t>Nota 2</t>
    </r>
    <r>
      <rPr>
        <sz val="8"/>
        <rFont val="Segoe UI"/>
        <family val="2"/>
      </rPr>
      <t>: los resultados de la CSECCB son susceptibles a cambios según se genere nueva información o se perfeccionen las metodologías de cálculo.</t>
    </r>
  </si>
  <si>
    <t>Población ocupada según áreas de la Economía Cultural y Creativa de Bogotá</t>
  </si>
  <si>
    <r>
      <t>2021 - 2023</t>
    </r>
    <r>
      <rPr>
        <b/>
        <vertAlign val="superscript"/>
        <sz val="11"/>
        <rFont val="Segoe UI"/>
        <family val="2"/>
      </rPr>
      <t>p</t>
    </r>
  </si>
  <si>
    <t>Áreas</t>
  </si>
  <si>
    <r>
      <t>2023</t>
    </r>
    <r>
      <rPr>
        <b/>
        <vertAlign val="superscript"/>
        <sz val="11"/>
        <color theme="1"/>
        <rFont val="Segoe UI"/>
        <family val="2"/>
      </rPr>
      <t>p</t>
    </r>
  </si>
  <si>
    <t>Tasas de crecimiento</t>
  </si>
  <si>
    <r>
      <t>2022</t>
    </r>
    <r>
      <rPr>
        <b/>
        <vertAlign val="superscript"/>
        <sz val="11"/>
        <color theme="1"/>
        <rFont val="Segoe UI"/>
        <family val="2"/>
      </rPr>
      <t>p</t>
    </r>
    <r>
      <rPr>
        <b/>
        <sz val="11"/>
        <color theme="1"/>
        <rFont val="Segoe UI"/>
        <family val="2"/>
      </rPr>
      <t>/2021</t>
    </r>
  </si>
  <si>
    <r>
      <t>2023</t>
    </r>
    <r>
      <rPr>
        <b/>
        <vertAlign val="superscript"/>
        <sz val="11"/>
        <color theme="1"/>
        <rFont val="Segoe UI"/>
        <family val="2"/>
      </rPr>
      <t>p</t>
    </r>
    <r>
      <rPr>
        <b/>
        <sz val="11"/>
        <color theme="1"/>
        <rFont val="Segoe UI"/>
        <family val="2"/>
      </rPr>
      <t>/2022</t>
    </r>
    <r>
      <rPr>
        <b/>
        <vertAlign val="superscript"/>
        <sz val="11"/>
        <color theme="1"/>
        <rFont val="Segoe UI"/>
        <family val="2"/>
      </rPr>
      <t>p</t>
    </r>
  </si>
  <si>
    <t>Artes y patrimonio</t>
  </si>
  <si>
    <t>Industrias culturales</t>
  </si>
  <si>
    <t>Creaciones funcionales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</si>
  <si>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DANE. Gran Encuesta Integrada de Hogares (GEIH)</t>
    </r>
  </si>
  <si>
    <t>Cálculos: DANE, Cuenta Satélite de Economía Cultural y Creativa de Bogotá (CSECCB)</t>
  </si>
  <si>
    <r>
      <rPr>
        <vertAlign val="superscript"/>
        <sz val="8"/>
        <rFont val="Segoe UI"/>
        <family val="2"/>
      </rPr>
      <t>p:</t>
    </r>
    <r>
      <rPr>
        <sz val="8"/>
        <rFont val="Segoe UI"/>
        <family val="2"/>
      </rPr>
      <t>provisional</t>
    </r>
  </si>
  <si>
    <r>
      <rPr>
        <b/>
        <sz val="8"/>
        <rFont val="Segoe UI"/>
        <family val="2"/>
      </rPr>
      <t>Nota 1:</t>
    </r>
    <r>
      <rPr>
        <sz val="8"/>
        <rFont val="Segoe UI"/>
        <family val="2"/>
      </rPr>
      <t xml:space="preserve"> los resultados son susceptibles a cambios según se genere nueva información o se actualicen las metodologías de cálculo.</t>
    </r>
  </si>
  <si>
    <r>
      <rPr>
        <b/>
        <sz val="8"/>
        <rFont val="Segoe UI"/>
        <family val="2"/>
      </rPr>
      <t>Nota 2</t>
    </r>
    <r>
      <rPr>
        <sz val="8"/>
        <rFont val="Segoe UI"/>
        <family val="2"/>
      </rPr>
      <t>: datos expandidos con proyecciones de población, elaboradas con base en los resultados del Censo Nacional de Población y Vivienda 2018 y Marco metodológico 2018.</t>
    </r>
  </si>
  <si>
    <t>Población ocupada según actividades de inclusión total y parcial en la Economía Cultura y Creativa de Bogotá</t>
  </si>
  <si>
    <r>
      <t>2021 - 2023</t>
    </r>
    <r>
      <rPr>
        <b/>
        <vertAlign val="superscript"/>
        <sz val="12"/>
        <rFont val="Segoe UI"/>
        <family val="2"/>
      </rPr>
      <t>p</t>
    </r>
  </si>
  <si>
    <t>Actividades de inclusión total</t>
  </si>
  <si>
    <t>Actividades de inclusión parcial</t>
  </si>
  <si>
    <r>
      <rPr>
        <vertAlign val="superscript"/>
        <sz val="8"/>
        <rFont val="Segoe UI"/>
        <family val="2"/>
      </rPr>
      <t xml:space="preserve">p: </t>
    </r>
    <r>
      <rPr>
        <sz val="8"/>
        <rFont val="Segoe UI"/>
        <family val="2"/>
      </rPr>
      <t>provisional</t>
    </r>
  </si>
  <si>
    <t>Trabajos Equivalentes a Tiempo Completo (TETC), según áreas de la Economía Cultural y Creativa de Bogotá</t>
  </si>
  <si>
    <t>Trabajos Equivalentes a Tiempo Completo según actividades de inclusión total y parcial en la Economía Cultural y Creativa de Bogotá</t>
  </si>
  <si>
    <t>Participación de las personas ocupadas en las actividades de la Economía Cultural y Creativa
Total nacional</t>
  </si>
  <si>
    <r>
      <t>I  Trimestre 2022-2023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>-2024</t>
    </r>
    <r>
      <rPr>
        <b/>
        <vertAlign val="superscript"/>
        <sz val="11"/>
        <color rgb="FF000000"/>
        <rFont val="Segoe UI"/>
        <family val="2"/>
      </rPr>
      <t>pr</t>
    </r>
  </si>
  <si>
    <t>I trimestre</t>
  </si>
  <si>
    <t>Tasa de crecimiento (%)</t>
  </si>
  <si>
    <r>
      <t>2023</t>
    </r>
    <r>
      <rPr>
        <b/>
        <vertAlign val="superscript"/>
        <sz val="11"/>
        <color rgb="FF000000"/>
        <rFont val="Segoe UI"/>
        <family val="2"/>
      </rPr>
      <t>pr</t>
    </r>
  </si>
  <si>
    <r>
      <t>2024</t>
    </r>
    <r>
      <rPr>
        <b/>
        <vertAlign val="superscript"/>
        <sz val="11"/>
        <color rgb="FF000000"/>
        <rFont val="Segoe UI"/>
        <family val="2"/>
      </rPr>
      <t>pr</t>
    </r>
  </si>
  <si>
    <r>
      <t>2023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>/ 2022</t>
    </r>
  </si>
  <si>
    <r>
      <t>2024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>/2023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 xml:space="preserve"> </t>
    </r>
  </si>
  <si>
    <t>Cálculos: DANE, Cuenta Satélite de Economía Cultural y Creativa  (CSECC)</t>
  </si>
  <si>
    <r>
      <rPr>
        <vertAlign val="superscript"/>
        <sz val="11"/>
        <rFont val="Segoe UI"/>
        <family val="2"/>
      </rPr>
      <t xml:space="preserve">Pr  </t>
    </r>
    <r>
      <rPr>
        <sz val="8"/>
        <rFont val="Segoe UI"/>
        <family val="2"/>
      </rPr>
      <t>Preliminar</t>
    </r>
  </si>
  <si>
    <t>Participación de las personas ocupadas en las actividades de la Economía Cultural y Creativa 
Total nacional</t>
  </si>
  <si>
    <r>
      <t>II  Trimestre 2022-2023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>-2024</t>
    </r>
    <r>
      <rPr>
        <b/>
        <vertAlign val="superscript"/>
        <sz val="11"/>
        <color rgb="FF000000"/>
        <rFont val="Segoe UI"/>
        <family val="2"/>
      </rPr>
      <t>pr</t>
    </r>
  </si>
  <si>
    <t>II trimestre</t>
  </si>
  <si>
    <t>Cálculos: DANE, Cuenta Satélite de Economía Cultural y Creativa (CSECC)</t>
  </si>
  <si>
    <t>Participación de las personas ocupadas en las actividades de la Economía Cultural y Creativa de Bogotá</t>
  </si>
  <si>
    <r>
      <t>I Trimestre 2022-2023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>-2024</t>
    </r>
    <r>
      <rPr>
        <b/>
        <vertAlign val="superscript"/>
        <sz val="11"/>
        <color rgb="FF000000"/>
        <rFont val="Segoe UI"/>
        <family val="2"/>
      </rPr>
      <t>pr</t>
    </r>
  </si>
  <si>
    <r>
      <rPr>
        <vertAlign val="superscript"/>
        <sz val="8"/>
        <rFont val="Segoe UI"/>
        <family val="2"/>
      </rPr>
      <t xml:space="preserve">Pr  : </t>
    </r>
    <r>
      <rPr>
        <sz val="8"/>
        <rFont val="Segoe UI"/>
        <family val="2"/>
      </rPr>
      <t>preliminar</t>
    </r>
  </si>
  <si>
    <t xml:space="preserve">Participación de las personas ocupadas en las actividades de la Economía Cultural y Creativa de Bogotá </t>
  </si>
  <si>
    <r>
      <t>II Trimestre 2022-2023</t>
    </r>
    <r>
      <rPr>
        <b/>
        <vertAlign val="superscript"/>
        <sz val="11"/>
        <color rgb="FF000000"/>
        <rFont val="Segoe UI"/>
        <family val="2"/>
      </rPr>
      <t>pr</t>
    </r>
    <r>
      <rPr>
        <b/>
        <sz val="11"/>
        <color rgb="FF000000"/>
        <rFont val="Segoe UI"/>
        <family val="2"/>
      </rPr>
      <t>-2024</t>
    </r>
    <r>
      <rPr>
        <b/>
        <vertAlign val="superscript"/>
        <sz val="11"/>
        <color rgb="FF000000"/>
        <rFont val="Segoe UI"/>
        <family val="2"/>
      </rPr>
      <t>pr</t>
    </r>
  </si>
  <si>
    <r>
      <t>2023</t>
    </r>
    <r>
      <rPr>
        <b/>
        <vertAlign val="superscript"/>
        <sz val="10"/>
        <color rgb="FF000000"/>
        <rFont val="Segoe UI"/>
        <family val="2"/>
      </rPr>
      <t>pr</t>
    </r>
  </si>
  <si>
    <r>
      <t>2024</t>
    </r>
    <r>
      <rPr>
        <b/>
        <vertAlign val="superscript"/>
        <sz val="10"/>
        <color rgb="FF000000"/>
        <rFont val="Segoe UI"/>
        <family val="2"/>
      </rPr>
      <t>pr</t>
    </r>
  </si>
  <si>
    <r>
      <t>2023</t>
    </r>
    <r>
      <rPr>
        <b/>
        <vertAlign val="superscript"/>
        <sz val="10"/>
        <color rgb="FF000000"/>
        <rFont val="Segoe UI"/>
        <family val="2"/>
      </rPr>
      <t>pr</t>
    </r>
    <r>
      <rPr>
        <b/>
        <sz val="10"/>
        <color rgb="FF000000"/>
        <rFont val="Segoe UI"/>
        <family val="2"/>
      </rPr>
      <t>/ 2022</t>
    </r>
  </si>
  <si>
    <r>
      <t>2024</t>
    </r>
    <r>
      <rPr>
        <b/>
        <vertAlign val="superscript"/>
        <sz val="10"/>
        <color rgb="FF000000"/>
        <rFont val="Segoe UI"/>
        <family val="2"/>
      </rPr>
      <t>pr</t>
    </r>
    <r>
      <rPr>
        <b/>
        <sz val="10"/>
        <color rgb="FF000000"/>
        <rFont val="Segoe UI"/>
        <family val="2"/>
      </rPr>
      <t>/2023</t>
    </r>
    <r>
      <rPr>
        <b/>
        <vertAlign val="superscript"/>
        <sz val="10"/>
        <color rgb="FF000000"/>
        <rFont val="Segoe UI"/>
        <family val="2"/>
      </rPr>
      <t>pr</t>
    </r>
    <r>
      <rPr>
        <b/>
        <sz val="10"/>
        <color rgb="FF000000"/>
        <rFont val="Segoe UI"/>
        <family val="2"/>
      </rPr>
      <t xml:space="preserve"> </t>
    </r>
  </si>
  <si>
    <r>
      <rPr>
        <vertAlign val="superscript"/>
        <sz val="11"/>
        <rFont val="Segoe UI"/>
        <family val="2"/>
      </rPr>
      <t xml:space="preserve">Pr: </t>
    </r>
    <r>
      <rPr>
        <sz val="8"/>
        <rFont val="Segoe UI"/>
        <family val="2"/>
      </rPr>
      <t>Preliminar</t>
    </r>
  </si>
  <si>
    <t>Porcentaje de programas de educación superior que forman para la subcategoría de Artes visuales en los departamentos que cuentan con oferta educativa para el sector</t>
  </si>
  <si>
    <t xml:space="preserve">Córdoba 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</si>
  <si>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Ministerio de las Culturas, las Artes y los Saberes. Sistema Nacional de Información de la Educación Superior (SNIES)</t>
    </r>
  </si>
  <si>
    <t>Porcentaje de programas de educación superior que forman para la subcategoría de las Artes escénicas en los departamentos que cuentan con oferta educativa para el sector</t>
  </si>
  <si>
    <t>Archipiélago de San Andrés, Providencia y Santa Catalina</t>
  </si>
  <si>
    <t>BolÍvar</t>
  </si>
  <si>
    <t xml:space="preserve">Quindío </t>
  </si>
  <si>
    <t>Sin Registro</t>
  </si>
  <si>
    <t>Porcentaje de programas de educación superior que forman para la subcategoría de Patrimonio y Turismo Cultural en los departamentos que cuentan con oferta educativa para el sector</t>
  </si>
  <si>
    <t xml:space="preserve">Amazonas </t>
  </si>
  <si>
    <t>La guajira</t>
  </si>
  <si>
    <t>Valle Del Cauca</t>
  </si>
  <si>
    <t>Porcentaje de programas de educación superior que forman para la subcategoría de educación en Arte y cultura en los departamentos que cuentan con oferta educativa para el sector</t>
  </si>
  <si>
    <t xml:space="preserve">Putumayo </t>
  </si>
  <si>
    <t>Vaupés</t>
  </si>
  <si>
    <t>Porcentaje de programas de educación superior que forman para la subcategoría de la Industria editorial en los departamentos que cuentan con oferta educativa para el sector</t>
  </si>
  <si>
    <t>Porcentaje de programas de educción superior que forman para la subcategoría de la Industria fonográfica en los departamentos que cuentan con oferta educativa para el sector</t>
  </si>
  <si>
    <t>Porcentaje de programas de educación superior que forman para la subcategoría de la industria audiovisual en los departamentos que cuentan con oferta educativa para el sector</t>
  </si>
  <si>
    <t>Porcentaje de programas de educación superior que forman para la subcategoría de Medios Digitales y Software en los departamentos que cuentan con oferta educativa para el sector</t>
  </si>
  <si>
    <t>Guainía</t>
  </si>
  <si>
    <t>Porcentaje de programas de educación superior que forman para la subcategoría de Publicidad en los departamentos que cuentan con oferta educativa para el sector</t>
  </si>
  <si>
    <t>Exportaciones de Colombia, de los bienes relacionados con las actividades de las industrias Culturales y Creativas (inclusión total), según subpartida arancelaria</t>
  </si>
  <si>
    <r>
      <t>(2024/2023)</t>
    </r>
    <r>
      <rPr>
        <b/>
        <vertAlign val="superscript"/>
        <sz val="10"/>
        <rFont val="Segoe UI"/>
        <family val="2"/>
      </rPr>
      <t>p</t>
    </r>
    <r>
      <rPr>
        <b/>
        <vertAlign val="superscript"/>
        <sz val="9"/>
        <rFont val="Segoe UI"/>
        <family val="2"/>
      </rPr>
      <t>r</t>
    </r>
  </si>
  <si>
    <t>Área</t>
  </si>
  <si>
    <t>Subpartida arancelaria</t>
  </si>
  <si>
    <t>Descripción</t>
  </si>
  <si>
    <t>Enero-agosto</t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</si>
  <si>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</si>
  <si>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r>
      <t>2024</t>
    </r>
    <r>
      <rPr>
        <b/>
        <vertAlign val="superscript"/>
        <sz val="9"/>
        <color theme="1"/>
        <rFont val="Segoe UI"/>
        <family val="2"/>
      </rPr>
      <t>pr</t>
    </r>
  </si>
  <si>
    <t>Variación (%)</t>
  </si>
  <si>
    <t>Contribución a la variación (pp)</t>
  </si>
  <si>
    <t>Dólares FOB</t>
  </si>
  <si>
    <t>Los demás libros, folletos e impresos similares.</t>
  </si>
  <si>
    <t>Impresos publicitarios, catalogos comerciales y similares.</t>
  </si>
  <si>
    <t>Los demás diarios y públicaciones periodicas, impresos, incluso ilustrados o con publicidad.</t>
  </si>
  <si>
    <t>Los demás libros, folletos e impresos similares, en hojas sueltas, incluso plegadas.</t>
  </si>
  <si>
    <t>Horóscopos, fotonovelas, tiras cómicas o historietas, impresos, incluso ilustrados o con publicidad.</t>
  </si>
  <si>
    <t>Demás subpartidas</t>
  </si>
  <si>
    <t>Globos de latex de caucho natural.</t>
  </si>
  <si>
    <t>Los demás juguetes que representen animales o seres no humanos.</t>
  </si>
  <si>
    <t>Los demás juegos activados con monedas, billetes, tarjetas, fichas o cualquier otro medio de pago, excepto los juegos de bolos automáticos («bowlings»), de suerte, envite y azar.</t>
  </si>
  <si>
    <t>Muñecas o muñecos, incluso vestidos.</t>
  </si>
  <si>
    <t>Los demás juegos activados con monedas, billetes, tarjetas, fichas o cualquier otro medio de pago, excepto los juegos de bolos automáticos («bowlings»), de suerte, envite y azar, uniposicionales (un solo jugador).</t>
  </si>
  <si>
    <t>Pinturas y dibujos de hasta 100 años de antigüedad</t>
  </si>
  <si>
    <t>Las demás obras originales de estatuaria o escultura, de cualquier material, de hasta 100 años de antigüedad</t>
  </si>
  <si>
    <t>Collages y cuadros similares de hasta 100 años de antigüedad</t>
  </si>
  <si>
    <t>Objetos de arte clasificados por las partidas 97.01, 97.02 y 97.03 del Arancel de Aduanas, cuya importación se realice por el importador de la obra.</t>
  </si>
  <si>
    <t>Pinturas y dibujos de más de 100 años de antigüedad</t>
  </si>
  <si>
    <t xml:space="preserve">Fuente:  DANE - DIAN </t>
  </si>
  <si>
    <t>pr: Cifra preliminar</t>
  </si>
  <si>
    <t>* Variación superior a 500%</t>
  </si>
  <si>
    <t xml:space="preserve">** No puede calcularse variación por no registrarse valor en el periodo base. </t>
  </si>
  <si>
    <t>Enero - agosto</t>
  </si>
  <si>
    <r>
      <t>(2024/2023)</t>
    </r>
    <r>
      <rPr>
        <b/>
        <vertAlign val="superscript"/>
        <sz val="11"/>
        <rFont val="Segoe UI"/>
        <family val="2"/>
      </rPr>
      <t>pr</t>
    </r>
  </si>
  <si>
    <t>Inclusión parcial</t>
  </si>
  <si>
    <t>Inclusión total</t>
  </si>
  <si>
    <r>
      <t>2023</t>
    </r>
    <r>
      <rPr>
        <b/>
        <vertAlign val="superscript"/>
        <sz val="11"/>
        <color theme="1"/>
        <rFont val="Aptos Narrow"/>
        <family val="2"/>
        <scheme val="minor"/>
      </rPr>
      <t>pr</t>
    </r>
  </si>
  <si>
    <r>
      <t>2024</t>
    </r>
    <r>
      <rPr>
        <b/>
        <vertAlign val="superscript"/>
        <sz val="11"/>
        <color theme="1"/>
        <rFont val="Aptos Narrow"/>
        <family val="2"/>
        <scheme val="minor"/>
      </rPr>
      <t>pr</t>
    </r>
  </si>
  <si>
    <t>Contribución a la variación (p.p.)</t>
  </si>
  <si>
    <t xml:space="preserve">Industrias culturales </t>
  </si>
  <si>
    <t>Bogotá, D. C.</t>
  </si>
  <si>
    <t>*</t>
  </si>
  <si>
    <t>Norte De Santander</t>
  </si>
  <si>
    <t>**</t>
  </si>
  <si>
    <t xml:space="preserve">Demás </t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</si>
  <si>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 xml:space="preserve"> DANE - DIAN. Estadísticas de exportaciones </t>
    </r>
  </si>
  <si>
    <r>
      <rPr>
        <vertAlign val="superscript"/>
        <sz val="8"/>
        <rFont val="Segoe UI"/>
        <family val="2"/>
      </rPr>
      <t xml:space="preserve">pr: </t>
    </r>
    <r>
      <rPr>
        <sz val="8"/>
        <rFont val="Segoe UI"/>
        <family val="2"/>
      </rPr>
      <t>Cifra preliminar</t>
    </r>
  </si>
  <si>
    <t>(p.p.) Puntos Porcentuales</t>
  </si>
  <si>
    <t>País de destino</t>
  </si>
  <si>
    <r>
      <t>2024</t>
    </r>
    <r>
      <rPr>
        <b/>
        <vertAlign val="superscript"/>
        <sz val="11"/>
        <color theme="1"/>
        <rFont val="Segoe UI"/>
        <family val="2"/>
      </rPr>
      <t>pr</t>
    </r>
  </si>
  <si>
    <t>Variación  (%)</t>
  </si>
  <si>
    <t>Estados Unidos</t>
  </si>
  <si>
    <t>Ecuador</t>
  </si>
  <si>
    <t>Venezuela</t>
  </si>
  <si>
    <t>Honduras</t>
  </si>
  <si>
    <t>República Dominicana</t>
  </si>
  <si>
    <t>México</t>
  </si>
  <si>
    <t>Puerto Rico</t>
  </si>
  <si>
    <t>Trinidad y Tobago</t>
  </si>
  <si>
    <t>Perú</t>
  </si>
  <si>
    <t>España</t>
  </si>
  <si>
    <t>Demás</t>
  </si>
  <si>
    <t>Canadá</t>
  </si>
  <si>
    <t>Bélgica</t>
  </si>
  <si>
    <t>Finlandia</t>
  </si>
  <si>
    <t>Reino Unido</t>
  </si>
  <si>
    <t>Australia</t>
  </si>
  <si>
    <t>Corea</t>
  </si>
  <si>
    <t>Rusia, Federación de</t>
  </si>
  <si>
    <t>Francia</t>
  </si>
  <si>
    <t>Italia</t>
  </si>
  <si>
    <t>Panamá</t>
  </si>
  <si>
    <t>12° Reporte del Sector Cultural, Creativo y de Saberes
2025</t>
  </si>
  <si>
    <t>12° Reporte del Sector Cultural, Creativo y de Saberes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</si>
</sst>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(* #,##0.0000000_);_(* \(#,##0.0000000\);_(* &quot;-&quot;??_);_(@_)"/>
    <numFmt numFmtId="168" formatCode="_(* #,##0_);_(* \(#,##0\);_(* &quot;-&quot;??_);_(@_)"/>
    <numFmt numFmtId="169" formatCode="_([$€]\ * #,##0.00_);_([$€]\ * \(#,##0.00\);_([$€]\ * &quot;-&quot;??_);_(@_)"/>
    <numFmt numFmtId="170" formatCode="_-* #,##0.00\ [$€]_-;\-* #,##0.00\ [$€]_-;_-* &quot;-&quot;??\ [$€]_-;_-@_-"/>
    <numFmt numFmtId="171" formatCode="_-* #,##0.00\ _€_-;\-* #,##0.00\ _€_-;_-* &quot;-&quot;??\ _€_-;_-@_-"/>
    <numFmt numFmtId="172" formatCode="_-* #,##0.00\ _P_t_s_-;\-* #,##0.00\ _P_t_s_-;_-* &quot;-&quot;??\ _P_t_s_-;_-@_-"/>
    <numFmt numFmtId="173" formatCode="0_)"/>
    <numFmt numFmtId="174" formatCode="_-* #,##0.0\ _€_-;\-* #,##0.0\ _€_-;_-* &quot;-&quot;??\ _€_-;_-@_-"/>
    <numFmt numFmtId="175" formatCode="#,##0.0_ ;\-#,##0.0\ "/>
    <numFmt numFmtId="176" formatCode="_-* #,##0\ _€_-;\-* #,##0\ _€_-;_-* &quot;-&quot;??\ _€_-;_-@_-"/>
  </numFmts>
  <fonts count="10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u/>
      <sz val="11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Segoe UI"/>
      <family val="2"/>
    </font>
    <font>
      <b/>
      <sz val="11"/>
      <color indexed="8"/>
      <name val="Calibri"/>
      <family val="2"/>
    </font>
    <font>
      <b/>
      <sz val="9"/>
      <color indexed="8"/>
      <name val="Segoe UI"/>
      <family val="2"/>
    </font>
    <font>
      <b/>
      <sz val="11"/>
      <color theme="1"/>
      <name val="Segoe UI"/>
      <family val="2"/>
    </font>
    <font>
      <sz val="8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0"/>
      <name val="Aptos Narrow"/>
      <family val="2"/>
      <scheme val="minor"/>
    </font>
    <font>
      <sz val="14"/>
      <color theme="1"/>
      <name val="Calibri"/>
      <family val="2"/>
    </font>
    <font>
      <sz val="18"/>
      <color theme="1"/>
      <name val="Calibri"/>
      <family val="2"/>
    </font>
    <font>
      <sz val="10"/>
      <name val="Arial"/>
      <family val="2"/>
    </font>
    <font>
      <sz val="8"/>
      <color rgb="FF262626"/>
      <name val="Segoe UI"/>
      <family val="2"/>
    </font>
    <font>
      <sz val="8"/>
      <color rgb="FF000000"/>
      <name val="Aptos Narrow"/>
      <family val="2"/>
      <scheme val="minor"/>
    </font>
    <font>
      <sz val="8"/>
      <name val="Segoe UI"/>
      <family val="2"/>
    </font>
    <font>
      <vertAlign val="superscript"/>
      <sz val="8"/>
      <name val="Segoe UI"/>
      <family val="2"/>
    </font>
    <font>
      <b/>
      <sz val="8"/>
      <name val="Segoe U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0"/>
      <name val="MS Sans Serif"/>
      <family val="2"/>
    </font>
    <font>
      <b/>
      <sz val="10"/>
      <color rgb="FF000000"/>
      <name val="Segoe UI"/>
      <family val="2"/>
    </font>
    <font>
      <b/>
      <vertAlign val="superscript"/>
      <sz val="10"/>
      <color rgb="FF000000"/>
      <name val="Segoe UI"/>
      <family val="2"/>
    </font>
    <font>
      <b/>
      <sz val="11"/>
      <color rgb="FF000000"/>
      <name val="Calibri"/>
      <family val="2"/>
    </font>
    <font>
      <sz val="10"/>
      <color rgb="FF000000"/>
      <name val="Segoe UI"/>
      <family val="2"/>
    </font>
    <font>
      <u/>
      <sz val="9"/>
      <color theme="10"/>
      <name val="Segoe UI"/>
      <family val="2"/>
    </font>
    <font>
      <b/>
      <sz val="11"/>
      <name val="Segoe UI"/>
      <family val="2"/>
    </font>
    <font>
      <sz val="14"/>
      <color theme="1"/>
      <name val="Aptos Narrow"/>
      <family val="2"/>
      <scheme val="minor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b/>
      <sz val="8"/>
      <color indexed="8"/>
      <name val="Segoe UI"/>
      <family val="2"/>
    </font>
    <font>
      <sz val="8"/>
      <color rgb="FFFF0000"/>
      <name val="Segoe UI"/>
      <family val="2"/>
    </font>
    <font>
      <b/>
      <sz val="11"/>
      <color rgb="FF000000"/>
      <name val="Segoe UI"/>
      <family val="2"/>
    </font>
    <font>
      <b/>
      <sz val="8"/>
      <name val="Segoe UI"/>
      <family val="2"/>
      <charset val="1"/>
    </font>
    <font>
      <b/>
      <vertAlign val="superscript"/>
      <sz val="8"/>
      <name val="Segoe UI"/>
      <family val="2"/>
    </font>
    <font>
      <sz val="8"/>
      <name val="Segoe UI"/>
      <family val="2"/>
      <charset val="1"/>
    </font>
    <font>
      <sz val="11"/>
      <color indexed="8"/>
      <name val="Calibri"/>
      <family val="2"/>
    </font>
    <font>
      <u/>
      <sz val="11"/>
      <color rgb="FF0000FF"/>
      <name val="Aptos Narrow"/>
      <family val="2"/>
      <scheme val="minor"/>
    </font>
    <font>
      <u/>
      <sz val="11"/>
      <color rgb="FF800080"/>
      <name val="Aptos Narrow"/>
      <family val="2"/>
      <scheme val="minor"/>
    </font>
    <font>
      <sz val="11"/>
      <color rgb="FF9C6500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name val="Segoe UI"/>
      <family val="2"/>
    </font>
    <font>
      <b/>
      <vertAlign val="superscript"/>
      <sz val="12"/>
      <name val="Segoe UI"/>
      <family val="2"/>
    </font>
    <font>
      <b/>
      <sz val="12"/>
      <color theme="1"/>
      <name val="Segoe U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8.8000000000000007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color theme="1"/>
      <name val="Franklin Gothic Book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name val="Aptos Narrow"/>
      <family val="2"/>
      <scheme val="minor"/>
    </font>
    <font>
      <vertAlign val="superscript"/>
      <sz val="11"/>
      <name val="Segoe UI"/>
      <family val="2"/>
    </font>
    <font>
      <b/>
      <vertAlign val="superscript"/>
      <sz val="11"/>
      <color theme="1"/>
      <name val="Segoe UI"/>
      <family val="2"/>
    </font>
    <font>
      <b/>
      <vertAlign val="superscript"/>
      <sz val="11"/>
      <color rgb="FF000000"/>
      <name val="Segoe UI"/>
      <family val="2"/>
    </font>
    <font>
      <sz val="11"/>
      <color rgb="FF000000"/>
      <name val="Segoe UI"/>
      <family val="2"/>
    </font>
    <font>
      <b/>
      <vertAlign val="superscript"/>
      <sz val="11"/>
      <name val="Segoe UI"/>
      <family val="2"/>
    </font>
    <font>
      <sz val="8"/>
      <name val="Aptos Narrow"/>
      <family val="2"/>
      <scheme val="minor"/>
    </font>
    <font>
      <b/>
      <sz val="11"/>
      <color rgb="FFB6004B"/>
      <name val="Segoe UI"/>
      <family val="2"/>
    </font>
    <font>
      <sz val="12"/>
      <color theme="1"/>
      <name val="Segoe UI"/>
      <family val="2"/>
    </font>
    <font>
      <b/>
      <sz val="9"/>
      <name val="Segoe UI"/>
      <family val="2"/>
    </font>
    <font>
      <sz val="12"/>
      <color theme="1"/>
      <name val="Aptos Narrow"/>
      <family val="2"/>
      <scheme val="minor"/>
    </font>
    <font>
      <sz val="9"/>
      <name val="Segoe UI"/>
      <family val="2"/>
    </font>
    <font>
      <sz val="8"/>
      <color rgb="FF000000"/>
      <name val="Segoe UI"/>
      <family val="2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8"/>
      <color rgb="FF000000"/>
      <name val="Segoe UI"/>
      <family val="2"/>
    </font>
    <font>
      <b/>
      <vertAlign val="superscript"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indexed="8"/>
      <name val="Segoe UI"/>
      <family val="2"/>
    </font>
    <font>
      <b/>
      <sz val="14"/>
      <color theme="1"/>
      <name val="Segoe UI"/>
      <family val="2"/>
    </font>
    <font>
      <b/>
      <vertAlign val="superscript"/>
      <sz val="10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9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color theme="0"/>
      <name val="Segoe U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rgb="FFB6004B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004B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</borders>
  <cellStyleXfs count="34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0" fillId="0" borderId="0"/>
    <xf numFmtId="0" fontId="24" fillId="0" borderId="0"/>
    <xf numFmtId="0" fontId="12" fillId="0" borderId="0"/>
    <xf numFmtId="0" fontId="32" fillId="0" borderId="0"/>
    <xf numFmtId="0" fontId="20" fillId="0" borderId="0"/>
    <xf numFmtId="0" fontId="12" fillId="0" borderId="0"/>
    <xf numFmtId="0" fontId="13" fillId="0" borderId="34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32" fillId="0" borderId="0"/>
    <xf numFmtId="0" fontId="12" fillId="0" borderId="0"/>
    <xf numFmtId="0" fontId="12" fillId="0" borderId="0"/>
    <xf numFmtId="0" fontId="48" fillId="0" borderId="0"/>
    <xf numFmtId="0" fontId="48" fillId="0" borderId="0"/>
    <xf numFmtId="0" fontId="48" fillId="0" borderId="0"/>
    <xf numFmtId="0" fontId="12" fillId="0" borderId="0"/>
    <xf numFmtId="0" fontId="24" fillId="0" borderId="0"/>
    <xf numFmtId="0" fontId="51" fillId="14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9" fillId="30" borderId="36" applyNumberFormat="0" applyAlignment="0" applyProtection="0"/>
    <xf numFmtId="0" fontId="59" fillId="30" borderId="36" applyNumberFormat="0" applyAlignment="0" applyProtection="0"/>
    <xf numFmtId="0" fontId="59" fillId="30" borderId="36" applyNumberFormat="0" applyAlignment="0" applyProtection="0"/>
    <xf numFmtId="0" fontId="60" fillId="0" borderId="37" applyNumberFormat="0" applyFill="0" applyAlignment="0" applyProtection="0"/>
    <xf numFmtId="0" fontId="60" fillId="0" borderId="37" applyNumberFormat="0" applyFill="0" applyAlignment="0" applyProtection="0"/>
    <xf numFmtId="0" fontId="60" fillId="0" borderId="3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169" fontId="48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65" fillId="35" borderId="0" applyNumberFormat="0" applyBorder="0" applyAlignment="0" applyProtection="0"/>
    <xf numFmtId="0" fontId="32" fillId="0" borderId="0"/>
    <xf numFmtId="0" fontId="3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20" fillId="0" borderId="0"/>
    <xf numFmtId="0" fontId="12" fillId="0" borderId="0"/>
    <xf numFmtId="0" fontId="48" fillId="0" borderId="0"/>
    <xf numFmtId="0" fontId="32" fillId="0" borderId="0"/>
    <xf numFmtId="0" fontId="12" fillId="0" borderId="0"/>
    <xf numFmtId="0" fontId="12" fillId="0" borderId="0"/>
    <xf numFmtId="0" fontId="48" fillId="0" borderId="0"/>
    <xf numFmtId="0" fontId="12" fillId="0" borderId="0"/>
    <xf numFmtId="0" fontId="32" fillId="0" borderId="0"/>
    <xf numFmtId="0" fontId="24" fillId="0" borderId="0"/>
    <xf numFmtId="0" fontId="4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4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0" fontId="12" fillId="0" borderId="0"/>
    <xf numFmtId="0" fontId="12" fillId="0" borderId="0"/>
    <xf numFmtId="0" fontId="12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67" fillId="0" borderId="0"/>
    <xf numFmtId="0" fontId="3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40" applyNumberFormat="0" applyFill="0" applyAlignment="0" applyProtection="0"/>
    <xf numFmtId="0" fontId="71" fillId="0" borderId="40" applyNumberFormat="0" applyFill="0" applyAlignment="0" applyProtection="0"/>
    <xf numFmtId="0" fontId="71" fillId="0" borderId="40" applyNumberFormat="0" applyFill="0" applyAlignment="0" applyProtection="0"/>
    <xf numFmtId="0" fontId="72" fillId="0" borderId="41" applyNumberFormat="0" applyFill="0" applyAlignment="0" applyProtection="0"/>
    <xf numFmtId="0" fontId="72" fillId="0" borderId="41" applyNumberFormat="0" applyFill="0" applyAlignment="0" applyProtection="0"/>
    <xf numFmtId="0" fontId="72" fillId="0" borderId="41" applyNumberFormat="0" applyFill="0" applyAlignment="0" applyProtection="0"/>
    <xf numFmtId="0" fontId="61" fillId="0" borderId="42" applyNumberFormat="0" applyFill="0" applyAlignment="0" applyProtection="0"/>
    <xf numFmtId="0" fontId="61" fillId="0" borderId="42" applyNumberFormat="0" applyFill="0" applyAlignment="0" applyProtection="0"/>
    <xf numFmtId="0" fontId="61" fillId="0" borderId="42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5" fillId="0" borderId="43" applyNumberFormat="0" applyFill="0" applyAlignment="0" applyProtection="0"/>
    <xf numFmtId="0" fontId="15" fillId="0" borderId="43" applyNumberFormat="0" applyFill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58" fillId="29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0" fontId="62" fillId="20" borderId="35" applyNumberFormat="0" applyAlignment="0" applyProtection="0"/>
    <xf numFmtId="43" fontId="12" fillId="0" borderId="0" applyFont="0" applyFill="0" applyBorder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48" fillId="36" borderId="38" applyNumberFormat="0" applyFon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68" fillId="29" borderId="39" applyNumberFormat="0" applyAlignment="0" applyProtection="0"/>
    <xf numFmtId="0" fontId="15" fillId="0" borderId="43" applyNumberFormat="0" applyFill="0" applyAlignment="0" applyProtection="0"/>
    <xf numFmtId="0" fontId="15" fillId="0" borderId="43" applyNumberFormat="0" applyFill="0" applyAlignment="0" applyProtection="0"/>
    <xf numFmtId="0" fontId="84" fillId="0" borderId="0"/>
  </cellStyleXfs>
  <cellXfs count="1095">
    <xf numFmtId="0" fontId="0" fillId="0" borderId="0" xfId="0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10" fillId="0" borderId="0" xfId="2" applyFont="1"/>
    <xf numFmtId="0" fontId="11" fillId="0" borderId="0" xfId="2" applyFont="1"/>
    <xf numFmtId="0" fontId="0" fillId="0" borderId="0" xfId="0" applyProtection="1">
      <protection locked="0"/>
    </xf>
    <xf numFmtId="165" fontId="7" fillId="0" borderId="0" xfId="0" applyNumberFormat="1" applyFont="1" applyAlignment="1" applyProtection="1">
      <alignment horizontal="left" indent="2"/>
      <protection locked="0"/>
    </xf>
    <xf numFmtId="49" fontId="16" fillId="4" borderId="0" xfId="0" applyNumberFormat="1" applyFont="1" applyFill="1" applyAlignment="1">
      <alignment wrapText="1"/>
    </xf>
    <xf numFmtId="0" fontId="10" fillId="2" borderId="0" xfId="2" applyFont="1" applyFill="1"/>
    <xf numFmtId="0" fontId="11" fillId="2" borderId="0" xfId="2" applyFont="1" applyFill="1"/>
    <xf numFmtId="0" fontId="0" fillId="2" borderId="0" xfId="0" applyFill="1" applyProtection="1">
      <protection locked="0"/>
    </xf>
    <xf numFmtId="0" fontId="7" fillId="2" borderId="0" xfId="0" applyFont="1" applyFill="1" applyProtection="1">
      <protection locked="0"/>
    </xf>
    <xf numFmtId="0" fontId="3" fillId="0" borderId="0" xfId="0" applyFont="1"/>
    <xf numFmtId="0" fontId="17" fillId="3" borderId="2" xfId="0" applyFont="1" applyFill="1" applyBorder="1" applyProtection="1">
      <protection locked="0"/>
    </xf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3" fillId="0" borderId="13" xfId="0" applyFont="1" applyBorder="1"/>
    <xf numFmtId="0" fontId="18" fillId="0" borderId="0" xfId="0" applyFont="1"/>
    <xf numFmtId="3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3" fontId="3" fillId="5" borderId="0" xfId="0" applyNumberFormat="1" applyFont="1" applyFill="1" applyProtection="1">
      <protection locked="0"/>
    </xf>
    <xf numFmtId="164" fontId="3" fillId="5" borderId="0" xfId="0" applyNumberFormat="1" applyFont="1" applyFill="1" applyProtection="1">
      <protection locked="0"/>
    </xf>
    <xf numFmtId="0" fontId="3" fillId="0" borderId="7" xfId="0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3" fillId="5" borderId="7" xfId="0" applyFont="1" applyFill="1" applyBorder="1" applyProtection="1">
      <protection locked="0"/>
    </xf>
    <xf numFmtId="164" fontId="3" fillId="5" borderId="8" xfId="0" applyNumberFormat="1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3" fontId="3" fillId="5" borderId="2" xfId="0" applyNumberFormat="1" applyFont="1" applyFill="1" applyBorder="1" applyProtection="1">
      <protection locked="0"/>
    </xf>
    <xf numFmtId="164" fontId="3" fillId="5" borderId="2" xfId="0" applyNumberFormat="1" applyFont="1" applyFill="1" applyBorder="1" applyProtection="1">
      <protection locked="0"/>
    </xf>
    <xf numFmtId="164" fontId="3" fillId="5" borderId="10" xfId="0" applyNumberFormat="1" applyFont="1" applyFill="1" applyBorder="1" applyProtection="1">
      <protection locked="0"/>
    </xf>
    <xf numFmtId="0" fontId="17" fillId="5" borderId="2" xfId="0" applyFont="1" applyFill="1" applyBorder="1" applyProtection="1">
      <protection locked="0"/>
    </xf>
    <xf numFmtId="0" fontId="17" fillId="6" borderId="9" xfId="0" applyFont="1" applyFill="1" applyBorder="1" applyAlignment="1">
      <alignment horizontal="center" vertical="center" wrapText="1"/>
    </xf>
    <xf numFmtId="3" fontId="3" fillId="0" borderId="16" xfId="0" applyNumberFormat="1" applyFont="1" applyBorder="1" applyProtection="1">
      <protection locked="0"/>
    </xf>
    <xf numFmtId="3" fontId="3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3" fontId="3" fillId="5" borderId="19" xfId="0" applyNumberFormat="1" applyFont="1" applyFill="1" applyBorder="1" applyProtection="1">
      <protection locked="0"/>
    </xf>
    <xf numFmtId="164" fontId="3" fillId="5" borderId="20" xfId="0" applyNumberFormat="1" applyFont="1" applyFill="1" applyBorder="1" applyProtection="1">
      <protection locked="0"/>
    </xf>
    <xf numFmtId="3" fontId="3" fillId="0" borderId="19" xfId="0" applyNumberFormat="1" applyFont="1" applyBorder="1" applyProtection="1">
      <protection locked="0"/>
    </xf>
    <xf numFmtId="164" fontId="3" fillId="0" borderId="20" xfId="0" applyNumberFormat="1" applyFont="1" applyBorder="1" applyProtection="1">
      <protection locked="0"/>
    </xf>
    <xf numFmtId="3" fontId="3" fillId="5" borderId="7" xfId="0" applyNumberFormat="1" applyFont="1" applyFill="1" applyBorder="1" applyProtection="1">
      <protection locked="0"/>
    </xf>
    <xf numFmtId="3" fontId="3" fillId="0" borderId="7" xfId="0" applyNumberFormat="1" applyFont="1" applyBorder="1" applyProtection="1">
      <protection locked="0"/>
    </xf>
    <xf numFmtId="3" fontId="3" fillId="5" borderId="9" xfId="0" applyNumberFormat="1" applyFont="1" applyFill="1" applyBorder="1" applyProtection="1">
      <protection locked="0"/>
    </xf>
    <xf numFmtId="164" fontId="3" fillId="5" borderId="21" xfId="0" applyNumberFormat="1" applyFont="1" applyFill="1" applyBorder="1" applyProtection="1">
      <protection locked="0"/>
    </xf>
    <xf numFmtId="3" fontId="3" fillId="5" borderId="22" xfId="0" applyNumberFormat="1" applyFont="1" applyFill="1" applyBorder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164" fontId="3" fillId="0" borderId="8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164" fontId="3" fillId="0" borderId="10" xfId="0" applyNumberFormat="1" applyFont="1" applyBorder="1" applyAlignment="1" applyProtection="1">
      <alignment vertical="center"/>
      <protection locked="0"/>
    </xf>
    <xf numFmtId="3" fontId="3" fillId="5" borderId="0" xfId="0" applyNumberFormat="1" applyFont="1" applyFill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9" xfId="0" applyFont="1" applyFill="1" applyBorder="1" applyAlignment="1" applyProtection="1">
      <alignment vertical="center"/>
      <protection locked="0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2" borderId="0" xfId="0" applyFont="1" applyFill="1" applyAlignment="1" applyProtection="1">
      <alignment vertical="center"/>
      <protection locked="0"/>
    </xf>
    <xf numFmtId="0" fontId="17" fillId="6" borderId="0" xfId="0" applyFont="1" applyFill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3" fontId="3" fillId="0" borderId="2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3" fillId="0" borderId="10" xfId="0" applyNumberFormat="1" applyFont="1" applyBorder="1" applyProtection="1">
      <protection locked="0"/>
    </xf>
    <xf numFmtId="3" fontId="3" fillId="0" borderId="9" xfId="0" applyNumberFormat="1" applyFont="1" applyBorder="1" applyProtection="1"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17" fillId="0" borderId="7" xfId="0" applyFont="1" applyBorder="1" applyProtection="1">
      <protection locked="0"/>
    </xf>
    <xf numFmtId="3" fontId="17" fillId="0" borderId="7" xfId="0" applyNumberFormat="1" applyFont="1" applyBorder="1" applyProtection="1">
      <protection locked="0"/>
    </xf>
    <xf numFmtId="164" fontId="17" fillId="0" borderId="8" xfId="0" applyNumberFormat="1" applyFont="1" applyBorder="1" applyProtection="1">
      <protection locked="0"/>
    </xf>
    <xf numFmtId="3" fontId="17" fillId="0" borderId="0" xfId="0" applyNumberFormat="1" applyFont="1" applyProtection="1">
      <protection locked="0"/>
    </xf>
    <xf numFmtId="164" fontId="17" fillId="0" borderId="0" xfId="0" applyNumberFormat="1" applyFont="1" applyProtection="1">
      <protection locked="0"/>
    </xf>
    <xf numFmtId="3" fontId="17" fillId="0" borderId="7" xfId="0" applyNumberFormat="1" applyFont="1" applyBorder="1" applyAlignment="1" applyProtection="1">
      <alignment horizontal="center"/>
      <protection locked="0"/>
    </xf>
    <xf numFmtId="164" fontId="17" fillId="0" borderId="8" xfId="0" applyNumberFormat="1" applyFont="1" applyBorder="1" applyAlignment="1" applyProtection="1">
      <alignment horizontal="center"/>
      <protection locked="0"/>
    </xf>
    <xf numFmtId="3" fontId="17" fillId="0" borderId="0" xfId="0" applyNumberFormat="1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left"/>
      <protection locked="0"/>
    </xf>
    <xf numFmtId="3" fontId="3" fillId="5" borderId="7" xfId="0" applyNumberFormat="1" applyFont="1" applyFill="1" applyBorder="1" applyAlignment="1" applyProtection="1">
      <alignment horizontal="center"/>
      <protection locked="0"/>
    </xf>
    <xf numFmtId="164" fontId="3" fillId="5" borderId="8" xfId="0" applyNumberFormat="1" applyFont="1" applyFill="1" applyBorder="1" applyAlignment="1" applyProtection="1">
      <alignment horizontal="center"/>
      <protection locked="0"/>
    </xf>
    <xf numFmtId="3" fontId="3" fillId="5" borderId="0" xfId="0" applyNumberFormat="1" applyFont="1" applyFill="1" applyAlignment="1" applyProtection="1">
      <alignment horizontal="center"/>
      <protection locked="0"/>
    </xf>
    <xf numFmtId="164" fontId="3" fillId="5" borderId="0" xfId="0" applyNumberFormat="1" applyFont="1" applyFill="1" applyAlignment="1" applyProtection="1">
      <alignment horizontal="center"/>
      <protection locked="0"/>
    </xf>
    <xf numFmtId="3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3" fontId="3" fillId="5" borderId="9" xfId="0" applyNumberFormat="1" applyFont="1" applyFill="1" applyBorder="1" applyAlignment="1" applyProtection="1">
      <alignment horizontal="center"/>
      <protection locked="0"/>
    </xf>
    <xf numFmtId="164" fontId="3" fillId="5" borderId="10" xfId="0" applyNumberFormat="1" applyFont="1" applyFill="1" applyBorder="1" applyAlignment="1" applyProtection="1">
      <alignment horizontal="center"/>
      <protection locked="0"/>
    </xf>
    <xf numFmtId="3" fontId="3" fillId="5" borderId="2" xfId="0" applyNumberFormat="1" applyFont="1" applyFill="1" applyBorder="1" applyAlignment="1" applyProtection="1">
      <alignment horizontal="center"/>
      <protection locked="0"/>
    </xf>
    <xf numFmtId="164" fontId="3" fillId="5" borderId="2" xfId="0" applyNumberFormat="1" applyFont="1" applyFill="1" applyBorder="1" applyAlignment="1" applyProtection="1">
      <alignment horizontal="center"/>
      <protection locked="0"/>
    </xf>
    <xf numFmtId="3" fontId="17" fillId="2" borderId="7" xfId="0" applyNumberFormat="1" applyFont="1" applyFill="1" applyBorder="1" applyAlignment="1" applyProtection="1">
      <alignment horizontal="right" vertical="center"/>
      <protection locked="0"/>
    </xf>
    <xf numFmtId="164" fontId="17" fillId="2" borderId="8" xfId="0" applyNumberFormat="1" applyFont="1" applyFill="1" applyBorder="1" applyAlignment="1" applyProtection="1">
      <alignment horizontal="right" vertical="center"/>
      <protection locked="0"/>
    </xf>
    <xf numFmtId="3" fontId="3" fillId="5" borderId="7" xfId="0" applyNumberFormat="1" applyFont="1" applyFill="1" applyBorder="1" applyAlignment="1" applyProtection="1">
      <alignment horizontal="right" vertical="center"/>
      <protection locked="0"/>
    </xf>
    <xf numFmtId="164" fontId="3" fillId="5" borderId="8" xfId="0" applyNumberFormat="1" applyFont="1" applyFill="1" applyBorder="1" applyAlignment="1" applyProtection="1">
      <alignment horizontal="right" vertical="center"/>
      <protection locked="0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164" fontId="3" fillId="2" borderId="8" xfId="0" applyNumberFormat="1" applyFont="1" applyFill="1" applyBorder="1" applyAlignment="1" applyProtection="1">
      <alignment horizontal="right" vertical="center"/>
      <protection locked="0"/>
    </xf>
    <xf numFmtId="3" fontId="3" fillId="5" borderId="9" xfId="0" applyNumberFormat="1" applyFont="1" applyFill="1" applyBorder="1" applyAlignment="1" applyProtection="1">
      <alignment horizontal="right" vertical="center"/>
      <protection locked="0"/>
    </xf>
    <xf numFmtId="164" fontId="3" fillId="5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7" fillId="6" borderId="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3" fillId="0" borderId="9" xfId="0" applyFont="1" applyBorder="1" applyProtection="1">
      <protection locked="0"/>
    </xf>
    <xf numFmtId="0" fontId="17" fillId="0" borderId="7" xfId="0" applyFont="1" applyBorder="1" applyAlignment="1" applyProtection="1">
      <alignment vertical="center"/>
      <protection locked="0"/>
    </xf>
    <xf numFmtId="3" fontId="17" fillId="0" borderId="7" xfId="0" applyNumberFormat="1" applyFont="1" applyBorder="1" applyAlignment="1" applyProtection="1">
      <alignment vertical="center"/>
      <protection locked="0"/>
    </xf>
    <xf numFmtId="164" fontId="17" fillId="0" borderId="8" xfId="0" applyNumberFormat="1" applyFont="1" applyBorder="1" applyAlignment="1" applyProtection="1">
      <alignment vertical="center"/>
      <protection locked="0"/>
    </xf>
    <xf numFmtId="3" fontId="17" fillId="0" borderId="0" xfId="0" applyNumberFormat="1" applyFont="1" applyAlignment="1" applyProtection="1">
      <alignment vertical="center"/>
      <protection locked="0"/>
    </xf>
    <xf numFmtId="3" fontId="3" fillId="5" borderId="7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9" xfId="0" applyNumberFormat="1" applyFont="1" applyBorder="1" applyAlignment="1" applyProtection="1">
      <alignment vertical="center"/>
      <protection locked="0"/>
    </xf>
    <xf numFmtId="0" fontId="3" fillId="2" borderId="7" xfId="0" applyFont="1" applyFill="1" applyBorder="1" applyProtection="1">
      <protection locked="0"/>
    </xf>
    <xf numFmtId="3" fontId="3" fillId="2" borderId="7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3" fontId="3" fillId="2" borderId="0" xfId="0" applyNumberFormat="1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17" fillId="6" borderId="9" xfId="0" applyFont="1" applyFill="1" applyBorder="1" applyAlignment="1">
      <alignment horizontal="center" wrapText="1"/>
    </xf>
    <xf numFmtId="0" fontId="17" fillId="6" borderId="10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164" fontId="3" fillId="5" borderId="0" xfId="0" applyNumberFormat="1" applyFont="1" applyFill="1" applyAlignment="1" applyProtection="1">
      <alignment vertical="center"/>
      <protection locked="0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17" fillId="0" borderId="0" xfId="0" applyNumberFormat="1" applyFont="1" applyAlignment="1" applyProtection="1">
      <alignment vertical="center"/>
      <protection locked="0"/>
    </xf>
    <xf numFmtId="0" fontId="3" fillId="5" borderId="5" xfId="0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20" fillId="0" borderId="0" xfId="5"/>
    <xf numFmtId="0" fontId="21" fillId="8" borderId="0" xfId="1" applyFont="1" applyFill="1" applyAlignment="1">
      <alignment horizontal="center" vertical="center" wrapText="1"/>
    </xf>
    <xf numFmtId="3" fontId="20" fillId="0" borderId="0" xfId="5" applyNumberFormat="1"/>
    <xf numFmtId="0" fontId="23" fillId="0" borderId="0" xfId="5" applyFont="1" applyAlignment="1">
      <alignment horizontal="center" vertical="center" wrapText="1"/>
    </xf>
    <xf numFmtId="0" fontId="30" fillId="0" borderId="0" xfId="5" applyFont="1"/>
    <xf numFmtId="0" fontId="31" fillId="0" borderId="0" xfId="5" applyFont="1" applyAlignment="1">
      <alignment horizontal="center" vertical="center" wrapText="1"/>
    </xf>
    <xf numFmtId="165" fontId="0" fillId="2" borderId="0" xfId="0" applyNumberFormat="1" applyFill="1"/>
    <xf numFmtId="0" fontId="27" fillId="0" borderId="7" xfId="0" applyFont="1" applyBorder="1" applyAlignment="1">
      <alignment vertical="center"/>
    </xf>
    <xf numFmtId="0" fontId="13" fillId="0" borderId="0" xfId="0" applyFont="1" applyAlignment="1">
      <alignment horizontal="center"/>
    </xf>
    <xf numFmtId="165" fontId="0" fillId="0" borderId="0" xfId="0" applyNumberFormat="1"/>
    <xf numFmtId="3" fontId="3" fillId="0" borderId="0" xfId="0" applyNumberFormat="1" applyFont="1" applyAlignment="1">
      <alignment horizontal="center"/>
    </xf>
    <xf numFmtId="0" fontId="10" fillId="0" borderId="0" xfId="5" applyFont="1"/>
    <xf numFmtId="0" fontId="11" fillId="0" borderId="0" xfId="5" applyFont="1"/>
    <xf numFmtId="0" fontId="12" fillId="0" borderId="0" xfId="7"/>
    <xf numFmtId="0" fontId="35" fillId="0" borderId="0" xfId="9" applyFont="1" applyAlignment="1">
      <alignment horizontal="center"/>
    </xf>
    <xf numFmtId="3" fontId="12" fillId="0" borderId="0" xfId="7" applyNumberFormat="1"/>
    <xf numFmtId="0" fontId="37" fillId="2" borderId="3" xfId="1" applyFont="1" applyFill="1" applyBorder="1" applyAlignment="1">
      <alignment wrapText="1"/>
    </xf>
    <xf numFmtId="0" fontId="19" fillId="0" borderId="0" xfId="0" applyFont="1" applyProtection="1">
      <protection locked="0"/>
    </xf>
    <xf numFmtId="0" fontId="0" fillId="0" borderId="0" xfId="0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3" fontId="17" fillId="0" borderId="5" xfId="0" applyNumberFormat="1" applyFont="1" applyBorder="1" applyAlignment="1" applyProtection="1">
      <alignment vertical="center"/>
      <protection locked="0"/>
    </xf>
    <xf numFmtId="165" fontId="17" fillId="0" borderId="8" xfId="0" applyNumberFormat="1" applyFont="1" applyBorder="1" applyAlignment="1" applyProtection="1">
      <alignment vertical="center"/>
      <protection locked="0"/>
    </xf>
    <xf numFmtId="3" fontId="3" fillId="5" borderId="5" xfId="0" applyNumberFormat="1" applyFont="1" applyFill="1" applyBorder="1" applyProtection="1">
      <protection locked="0"/>
    </xf>
    <xf numFmtId="165" fontId="3" fillId="5" borderId="8" xfId="0" applyNumberFormat="1" applyFont="1" applyFill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165" fontId="3" fillId="0" borderId="10" xfId="0" applyNumberFormat="1" applyFont="1" applyBorder="1" applyProtection="1">
      <protection locked="0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17" fillId="5" borderId="0" xfId="0" applyFont="1" applyFill="1" applyProtection="1">
      <protection locked="0"/>
    </xf>
    <xf numFmtId="164" fontId="17" fillId="0" borderId="11" xfId="0" applyNumberFormat="1" applyFont="1" applyBorder="1" applyProtection="1">
      <protection locked="0"/>
    </xf>
    <xf numFmtId="164" fontId="3" fillId="5" borderId="11" xfId="0" applyNumberFormat="1" applyFont="1" applyFill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0" fontId="39" fillId="0" borderId="0" xfId="0" applyFont="1"/>
    <xf numFmtId="0" fontId="17" fillId="6" borderId="15" xfId="0" applyFont="1" applyFill="1" applyBorder="1" applyAlignment="1">
      <alignment horizontal="center" vertical="center" wrapText="1"/>
    </xf>
    <xf numFmtId="3" fontId="17" fillId="0" borderId="13" xfId="0" applyNumberFormat="1" applyFont="1" applyBorder="1" applyAlignment="1" applyProtection="1">
      <alignment horizontal="center" vertical="center"/>
      <protection locked="0"/>
    </xf>
    <xf numFmtId="164" fontId="17" fillId="0" borderId="11" xfId="0" applyNumberFormat="1" applyFont="1" applyBorder="1" applyAlignment="1" applyProtection="1">
      <alignment horizontal="center" vertical="center"/>
      <protection locked="0"/>
    </xf>
    <xf numFmtId="3" fontId="17" fillId="0" borderId="0" xfId="0" applyNumberFormat="1" applyFont="1" applyAlignment="1" applyProtection="1">
      <alignment horizontal="center" vertical="center"/>
      <protection locked="0"/>
    </xf>
    <xf numFmtId="164" fontId="17" fillId="0" borderId="8" xfId="0" applyNumberFormat="1" applyFont="1" applyBorder="1" applyAlignment="1" applyProtection="1">
      <alignment horizontal="center" vertical="center"/>
      <protection locked="0"/>
    </xf>
    <xf numFmtId="3" fontId="3" fillId="5" borderId="13" xfId="0" applyNumberFormat="1" applyFont="1" applyFill="1" applyBorder="1" applyAlignment="1" applyProtection="1">
      <alignment horizontal="center"/>
      <protection locked="0"/>
    </xf>
    <xf numFmtId="164" fontId="3" fillId="5" borderId="11" xfId="0" applyNumberFormat="1" applyFont="1" applyFill="1" applyBorder="1" applyAlignment="1" applyProtection="1">
      <alignment horizontal="center"/>
      <protection locked="0"/>
    </xf>
    <xf numFmtId="3" fontId="3" fillId="0" borderId="14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3" fontId="3" fillId="0" borderId="2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17" fillId="5" borderId="2" xfId="0" applyFont="1" applyFill="1" applyBorder="1" applyAlignment="1" applyProtection="1">
      <alignment vertical="center"/>
      <protection locked="0"/>
    </xf>
    <xf numFmtId="0" fontId="29" fillId="0" borderId="0" xfId="2" applyFont="1"/>
    <xf numFmtId="0" fontId="10" fillId="2" borderId="0" xfId="5" applyFont="1" applyFill="1"/>
    <xf numFmtId="0" fontId="11" fillId="2" borderId="0" xfId="5" applyFont="1" applyFill="1"/>
    <xf numFmtId="0" fontId="12" fillId="2" borderId="0" xfId="7" applyFill="1"/>
    <xf numFmtId="3" fontId="12" fillId="2" borderId="0" xfId="7" applyNumberFormat="1" applyFill="1"/>
    <xf numFmtId="0" fontId="36" fillId="11" borderId="7" xfId="9" applyFont="1" applyFill="1" applyBorder="1"/>
    <xf numFmtId="3" fontId="36" fillId="11" borderId="0" xfId="9" applyNumberFormat="1" applyFont="1" applyFill="1" applyAlignment="1">
      <alignment horizontal="center" vertical="center"/>
    </xf>
    <xf numFmtId="164" fontId="36" fillId="11" borderId="8" xfId="9" applyNumberFormat="1" applyFont="1" applyFill="1" applyBorder="1" applyAlignment="1">
      <alignment horizontal="center" vertical="center"/>
    </xf>
    <xf numFmtId="0" fontId="36" fillId="10" borderId="7" xfId="9" applyFont="1" applyFill="1" applyBorder="1"/>
    <xf numFmtId="3" fontId="36" fillId="10" borderId="0" xfId="9" applyNumberFormat="1" applyFont="1" applyFill="1" applyAlignment="1">
      <alignment horizontal="center" vertical="center"/>
    </xf>
    <xf numFmtId="164" fontId="36" fillId="10" borderId="8" xfId="9" applyNumberFormat="1" applyFont="1" applyFill="1" applyBorder="1" applyAlignment="1">
      <alignment horizontal="center" vertical="center"/>
    </xf>
    <xf numFmtId="0" fontId="33" fillId="10" borderId="9" xfId="9" applyFont="1" applyFill="1" applyBorder="1"/>
    <xf numFmtId="3" fontId="33" fillId="10" borderId="2" xfId="9" applyNumberFormat="1" applyFont="1" applyFill="1" applyBorder="1" applyAlignment="1">
      <alignment horizontal="center" vertical="center"/>
    </xf>
    <xf numFmtId="164" fontId="33" fillId="10" borderId="10" xfId="10" applyNumberFormat="1" applyFont="1" applyFill="1" applyBorder="1" applyAlignment="1">
      <alignment horizontal="center"/>
    </xf>
    <xf numFmtId="3" fontId="36" fillId="11" borderId="7" xfId="9" applyNumberFormat="1" applyFont="1" applyFill="1" applyBorder="1" applyAlignment="1">
      <alignment horizontal="center" vertical="center"/>
    </xf>
    <xf numFmtId="3" fontId="36" fillId="10" borderId="7" xfId="9" applyNumberFormat="1" applyFont="1" applyFill="1" applyBorder="1" applyAlignment="1">
      <alignment horizontal="center" vertical="center"/>
    </xf>
    <xf numFmtId="3" fontId="33" fillId="10" borderId="9" xfId="9" applyNumberFormat="1" applyFont="1" applyFill="1" applyBorder="1" applyAlignment="1">
      <alignment horizontal="center" vertical="center"/>
    </xf>
    <xf numFmtId="0" fontId="21" fillId="2" borderId="0" xfId="1" applyFont="1" applyFill="1" applyAlignment="1">
      <alignment horizontal="center" vertical="center" wrapText="1"/>
    </xf>
    <xf numFmtId="0" fontId="38" fillId="6" borderId="9" xfId="2" applyFont="1" applyFill="1" applyBorder="1" applyAlignment="1">
      <alignment horizontal="center" vertical="center" wrapText="1"/>
    </xf>
    <xf numFmtId="0" fontId="38" fillId="6" borderId="10" xfId="2" applyFont="1" applyFill="1" applyBorder="1" applyAlignment="1">
      <alignment horizontal="center" vertical="center" wrapText="1"/>
    </xf>
    <xf numFmtId="0" fontId="44" fillId="2" borderId="0" xfId="9" applyFont="1" applyFill="1" applyAlignment="1">
      <alignment horizontal="center"/>
    </xf>
    <xf numFmtId="0" fontId="43" fillId="2" borderId="0" xfId="0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/>
    <xf numFmtId="3" fontId="3" fillId="2" borderId="0" xfId="0" applyNumberFormat="1" applyFont="1" applyFill="1"/>
    <xf numFmtId="0" fontId="27" fillId="0" borderId="0" xfId="0" applyFont="1" applyAlignment="1">
      <alignment vertical="center"/>
    </xf>
    <xf numFmtId="3" fontId="27" fillId="2" borderId="0" xfId="6" applyNumberFormat="1" applyFont="1" applyFill="1" applyAlignment="1">
      <alignment horizontal="left" vertical="center"/>
    </xf>
    <xf numFmtId="3" fontId="29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center"/>
    </xf>
    <xf numFmtId="3" fontId="17" fillId="0" borderId="4" xfId="0" applyNumberFormat="1" applyFont="1" applyBorder="1" applyAlignment="1">
      <alignment horizontal="center" vertical="center"/>
    </xf>
    <xf numFmtId="0" fontId="44" fillId="2" borderId="0" xfId="0" applyFont="1" applyFill="1" applyAlignment="1">
      <alignment vertical="center" wrapText="1"/>
    </xf>
    <xf numFmtId="0" fontId="44" fillId="2" borderId="0" xfId="0" applyFont="1" applyFill="1" applyAlignment="1">
      <alignment vertical="center"/>
    </xf>
    <xf numFmtId="0" fontId="38" fillId="5" borderId="0" xfId="0" applyFont="1" applyFill="1"/>
    <xf numFmtId="0" fontId="38" fillId="2" borderId="0" xfId="0" applyFont="1" applyFill="1"/>
    <xf numFmtId="0" fontId="17" fillId="6" borderId="4" xfId="0" applyFont="1" applyFill="1" applyBorder="1" applyAlignment="1">
      <alignment horizontal="center" vertical="center"/>
    </xf>
    <xf numFmtId="3" fontId="17" fillId="6" borderId="4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3" fontId="3" fillId="5" borderId="5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3" fillId="0" borderId="0" xfId="0" applyFont="1" applyProtection="1">
      <protection locked="0"/>
    </xf>
    <xf numFmtId="0" fontId="17" fillId="3" borderId="23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wrapText="1"/>
    </xf>
    <xf numFmtId="0" fontId="10" fillId="2" borderId="9" xfId="2" applyFont="1" applyFill="1" applyBorder="1" applyAlignment="1">
      <alignment horizontal="left" vertical="top"/>
    </xf>
    <xf numFmtId="9" fontId="17" fillId="2" borderId="4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0" fillId="5" borderId="25" xfId="0" applyFill="1" applyBorder="1" applyProtection="1">
      <protection locked="0"/>
    </xf>
    <xf numFmtId="0" fontId="3" fillId="0" borderId="5" xfId="0" applyFont="1" applyBorder="1"/>
    <xf numFmtId="165" fontId="3" fillId="5" borderId="5" xfId="0" applyNumberFormat="1" applyFont="1" applyFill="1" applyBorder="1" applyAlignment="1">
      <alignment horizontal="center"/>
    </xf>
    <xf numFmtId="0" fontId="17" fillId="0" borderId="4" xfId="0" applyFont="1" applyBorder="1"/>
    <xf numFmtId="165" fontId="3" fillId="2" borderId="5" xfId="0" applyNumberFormat="1" applyFont="1" applyFill="1" applyBorder="1" applyAlignment="1">
      <alignment horizontal="center"/>
    </xf>
    <xf numFmtId="165" fontId="17" fillId="2" borderId="4" xfId="0" applyNumberFormat="1" applyFont="1" applyFill="1" applyBorder="1" applyAlignment="1">
      <alignment horizontal="center"/>
    </xf>
    <xf numFmtId="0" fontId="3" fillId="5" borderId="5" xfId="0" applyFont="1" applyFill="1" applyBorder="1"/>
    <xf numFmtId="3" fontId="3" fillId="5" borderId="5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/>
    </xf>
    <xf numFmtId="0" fontId="0" fillId="2" borderId="0" xfId="7" applyFont="1" applyFill="1"/>
    <xf numFmtId="164" fontId="36" fillId="11" borderId="7" xfId="9" applyNumberFormat="1" applyFont="1" applyFill="1" applyBorder="1" applyAlignment="1">
      <alignment horizontal="center" vertical="center"/>
    </xf>
    <xf numFmtId="164" fontId="36" fillId="10" borderId="7" xfId="9" applyNumberFormat="1" applyFont="1" applyFill="1" applyBorder="1" applyAlignment="1">
      <alignment horizontal="center" vertical="center"/>
    </xf>
    <xf numFmtId="164" fontId="33" fillId="10" borderId="9" xfId="1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0" fillId="2" borderId="0" xfId="7" applyFont="1" applyFill="1"/>
    <xf numFmtId="0" fontId="27" fillId="2" borderId="0" xfId="0" applyFont="1" applyFill="1" applyAlignment="1">
      <alignment horizontal="left" vertical="center"/>
    </xf>
    <xf numFmtId="3" fontId="10" fillId="2" borderId="0" xfId="0" applyNumberFormat="1" applyFont="1" applyFill="1"/>
    <xf numFmtId="0" fontId="10" fillId="2" borderId="0" xfId="0" applyFont="1" applyFill="1"/>
    <xf numFmtId="0" fontId="3" fillId="0" borderId="0" xfId="7" applyFont="1"/>
    <xf numFmtId="0" fontId="44" fillId="13" borderId="9" xfId="9" applyFont="1" applyFill="1" applyBorder="1" applyAlignment="1">
      <alignment horizontal="center"/>
    </xf>
    <xf numFmtId="0" fontId="78" fillId="11" borderId="7" xfId="9" applyFont="1" applyFill="1" applyBorder="1"/>
    <xf numFmtId="3" fontId="78" fillId="11" borderId="7" xfId="9" applyNumberFormat="1" applyFont="1" applyFill="1" applyBorder="1" applyAlignment="1">
      <alignment horizontal="center" vertical="center"/>
    </xf>
    <xf numFmtId="3" fontId="78" fillId="11" borderId="0" xfId="9" applyNumberFormat="1" applyFont="1" applyFill="1" applyAlignment="1">
      <alignment horizontal="center" vertical="center"/>
    </xf>
    <xf numFmtId="3" fontId="78" fillId="11" borderId="8" xfId="9" applyNumberFormat="1" applyFont="1" applyFill="1" applyBorder="1" applyAlignment="1">
      <alignment horizontal="center" vertical="center"/>
    </xf>
    <xf numFmtId="164" fontId="78" fillId="11" borderId="0" xfId="9" applyNumberFormat="1" applyFont="1" applyFill="1" applyAlignment="1">
      <alignment horizontal="center" vertical="center"/>
    </xf>
    <xf numFmtId="164" fontId="78" fillId="11" borderId="8" xfId="9" applyNumberFormat="1" applyFont="1" applyFill="1" applyBorder="1" applyAlignment="1">
      <alignment horizontal="center" vertical="center"/>
    </xf>
    <xf numFmtId="0" fontId="78" fillId="10" borderId="7" xfId="9" applyFont="1" applyFill="1" applyBorder="1"/>
    <xf numFmtId="3" fontId="78" fillId="10" borderId="7" xfId="9" applyNumberFormat="1" applyFont="1" applyFill="1" applyBorder="1" applyAlignment="1">
      <alignment horizontal="center" vertical="center"/>
    </xf>
    <xf numFmtId="3" fontId="78" fillId="10" borderId="0" xfId="9" applyNumberFormat="1" applyFont="1" applyFill="1" applyAlignment="1">
      <alignment horizontal="center" vertical="center"/>
    </xf>
    <xf numFmtId="3" fontId="78" fillId="10" borderId="8" xfId="9" applyNumberFormat="1" applyFont="1" applyFill="1" applyBorder="1" applyAlignment="1">
      <alignment horizontal="center" vertical="center"/>
    </xf>
    <xf numFmtId="164" fontId="78" fillId="10" borderId="0" xfId="9" applyNumberFormat="1" applyFont="1" applyFill="1" applyAlignment="1">
      <alignment horizontal="center" vertical="center"/>
    </xf>
    <xf numFmtId="164" fontId="78" fillId="10" borderId="8" xfId="9" applyNumberFormat="1" applyFont="1" applyFill="1" applyBorder="1" applyAlignment="1">
      <alignment horizontal="center" vertical="center"/>
    </xf>
    <xf numFmtId="0" fontId="44" fillId="10" borderId="9" xfId="9" applyFont="1" applyFill="1" applyBorder="1"/>
    <xf numFmtId="3" fontId="44" fillId="10" borderId="9" xfId="9" applyNumberFormat="1" applyFont="1" applyFill="1" applyBorder="1" applyAlignment="1">
      <alignment horizontal="center" vertical="center"/>
    </xf>
    <xf numFmtId="3" fontId="44" fillId="10" borderId="2" xfId="9" applyNumberFormat="1" applyFont="1" applyFill="1" applyBorder="1" applyAlignment="1">
      <alignment horizontal="center" vertical="center"/>
    </xf>
    <xf numFmtId="3" fontId="44" fillId="10" borderId="10" xfId="9" applyNumberFormat="1" applyFont="1" applyFill="1" applyBorder="1" applyAlignment="1">
      <alignment horizontal="center" vertical="center"/>
    </xf>
    <xf numFmtId="164" fontId="44" fillId="10" borderId="2" xfId="10" applyNumberFormat="1" applyFont="1" applyFill="1" applyBorder="1" applyAlignment="1">
      <alignment horizontal="center"/>
    </xf>
    <xf numFmtId="164" fontId="44" fillId="10" borderId="10" xfId="10" applyNumberFormat="1" applyFont="1" applyFill="1" applyBorder="1" applyAlignment="1">
      <alignment horizontal="center"/>
    </xf>
    <xf numFmtId="164" fontId="78" fillId="11" borderId="7" xfId="9" applyNumberFormat="1" applyFont="1" applyFill="1" applyBorder="1" applyAlignment="1">
      <alignment horizontal="center" vertical="center"/>
    </xf>
    <xf numFmtId="164" fontId="78" fillId="10" borderId="7" xfId="9" applyNumberFormat="1" applyFont="1" applyFill="1" applyBorder="1" applyAlignment="1">
      <alignment horizontal="center" vertical="center"/>
    </xf>
    <xf numFmtId="164" fontId="44" fillId="10" borderId="9" xfId="10" applyNumberFormat="1" applyFont="1" applyFill="1" applyBorder="1" applyAlignment="1">
      <alignment horizontal="center"/>
    </xf>
    <xf numFmtId="0" fontId="0" fillId="0" borderId="0" xfId="7" applyFont="1"/>
    <xf numFmtId="3" fontId="0" fillId="0" borderId="0" xfId="7" applyNumberFormat="1" applyFont="1"/>
    <xf numFmtId="0" fontId="78" fillId="9" borderId="7" xfId="9" applyFont="1" applyFill="1" applyBorder="1"/>
    <xf numFmtId="3" fontId="78" fillId="9" borderId="7" xfId="9" applyNumberFormat="1" applyFont="1" applyFill="1" applyBorder="1" applyAlignment="1">
      <alignment horizontal="center" vertical="center"/>
    </xf>
    <xf numFmtId="3" fontId="78" fillId="9" borderId="0" xfId="9" applyNumberFormat="1" applyFont="1" applyFill="1" applyAlignment="1">
      <alignment horizontal="center" vertical="center"/>
    </xf>
    <xf numFmtId="164" fontId="78" fillId="9" borderId="7" xfId="9" applyNumberFormat="1" applyFont="1" applyFill="1" applyBorder="1" applyAlignment="1">
      <alignment horizontal="center" vertical="center"/>
    </xf>
    <xf numFmtId="164" fontId="78" fillId="9" borderId="8" xfId="9" applyNumberFormat="1" applyFont="1" applyFill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3" fontId="3" fillId="0" borderId="5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165" fontId="3" fillId="0" borderId="5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38" fillId="2" borderId="0" xfId="0" applyFont="1" applyFill="1" applyAlignment="1">
      <alignment horizontal="justify" vertical="center" wrapText="1"/>
    </xf>
    <xf numFmtId="0" fontId="3" fillId="6" borderId="9" xfId="0" applyFont="1" applyFill="1" applyBorder="1"/>
    <xf numFmtId="0" fontId="3" fillId="6" borderId="10" xfId="0" applyFont="1" applyFill="1" applyBorder="1"/>
    <xf numFmtId="3" fontId="17" fillId="6" borderId="4" xfId="0" applyNumberFormat="1" applyFont="1" applyFill="1" applyBorder="1" applyAlignment="1">
      <alignment horizontal="center"/>
    </xf>
    <xf numFmtId="0" fontId="3" fillId="5" borderId="7" xfId="0" applyFont="1" applyFill="1" applyBorder="1"/>
    <xf numFmtId="0" fontId="3" fillId="5" borderId="8" xfId="0" applyFont="1" applyFill="1" applyBorder="1"/>
    <xf numFmtId="165" fontId="3" fillId="5" borderId="8" xfId="0" applyNumberFormat="1" applyFont="1" applyFill="1" applyBorder="1" applyAlignment="1">
      <alignment horizontal="center"/>
    </xf>
    <xf numFmtId="0" fontId="17" fillId="5" borderId="9" xfId="0" applyFont="1" applyFill="1" applyBorder="1"/>
    <xf numFmtId="0" fontId="17" fillId="5" borderId="10" xfId="0" applyFont="1" applyFill="1" applyBorder="1"/>
    <xf numFmtId="3" fontId="17" fillId="5" borderId="4" xfId="0" applyNumberFormat="1" applyFont="1" applyFill="1" applyBorder="1" applyAlignment="1">
      <alignment horizontal="center"/>
    </xf>
    <xf numFmtId="165" fontId="17" fillId="5" borderId="10" xfId="0" applyNumberFormat="1" applyFont="1" applyFill="1" applyBorder="1" applyAlignment="1">
      <alignment horizontal="center"/>
    </xf>
    <xf numFmtId="0" fontId="17" fillId="6" borderId="4" xfId="0" quotePrefix="1" applyFont="1" applyFill="1" applyBorder="1" applyAlignment="1">
      <alignment horizontal="center"/>
    </xf>
    <xf numFmtId="3" fontId="10" fillId="0" borderId="0" xfId="0" applyNumberFormat="1" applyFont="1"/>
    <xf numFmtId="0" fontId="27" fillId="2" borderId="0" xfId="8" applyFont="1" applyFill="1" applyAlignment="1">
      <alignment vertical="center" wrapText="1"/>
    </xf>
    <xf numFmtId="3" fontId="3" fillId="5" borderId="5" xfId="0" applyNumberFormat="1" applyFont="1" applyFill="1" applyBorder="1"/>
    <xf numFmtId="3" fontId="3" fillId="2" borderId="5" xfId="0" applyNumberFormat="1" applyFont="1" applyFill="1" applyBorder="1"/>
    <xf numFmtId="3" fontId="3" fillId="0" borderId="5" xfId="0" applyNumberFormat="1" applyFont="1" applyBorder="1"/>
    <xf numFmtId="3" fontId="17" fillId="5" borderId="4" xfId="0" applyNumberFormat="1" applyFont="1" applyFill="1" applyBorder="1"/>
    <xf numFmtId="165" fontId="17" fillId="5" borderId="4" xfId="0" applyNumberFormat="1" applyFont="1" applyFill="1" applyBorder="1" applyAlignment="1">
      <alignment horizontal="center"/>
    </xf>
    <xf numFmtId="0" fontId="38" fillId="2" borderId="0" xfId="0" applyFont="1" applyFill="1" applyAlignment="1">
      <alignment horizontal="center" vertical="center"/>
    </xf>
    <xf numFmtId="3" fontId="10" fillId="5" borderId="5" xfId="6" applyNumberFormat="1" applyFont="1" applyFill="1" applyBorder="1"/>
    <xf numFmtId="3" fontId="10" fillId="9" borderId="5" xfId="6" applyNumberFormat="1" applyFont="1" applyFill="1" applyBorder="1"/>
    <xf numFmtId="3" fontId="17" fillId="10" borderId="4" xfId="6" applyNumberFormat="1" applyFont="1" applyFill="1" applyBorder="1" applyAlignment="1">
      <alignment wrapText="1"/>
    </xf>
    <xf numFmtId="3" fontId="17" fillId="2" borderId="0" xfId="0" applyNumberFormat="1" applyFont="1" applyFill="1"/>
    <xf numFmtId="165" fontId="17" fillId="2" borderId="0" xfId="0" applyNumberFormat="1" applyFont="1" applyFill="1" applyAlignment="1">
      <alignment horizontal="center"/>
    </xf>
    <xf numFmtId="3" fontId="17" fillId="11" borderId="0" xfId="6" applyNumberFormat="1" applyFont="1" applyFill="1" applyAlignment="1">
      <alignment wrapText="1"/>
    </xf>
    <xf numFmtId="0" fontId="27" fillId="11" borderId="0" xfId="0" applyFont="1" applyFill="1" applyAlignment="1">
      <alignment vertical="center"/>
    </xf>
    <xf numFmtId="0" fontId="80" fillId="11" borderId="0" xfId="0" applyFont="1" applyFill="1"/>
    <xf numFmtId="0" fontId="74" fillId="11" borderId="0" xfId="0" applyFont="1" applyFill="1"/>
    <xf numFmtId="0" fontId="47" fillId="2" borderId="0" xfId="0" applyFont="1" applyFill="1"/>
    <xf numFmtId="167" fontId="80" fillId="2" borderId="0" xfId="13" applyNumberFormat="1" applyFont="1" applyFill="1" applyBorder="1" applyAlignment="1">
      <alignment vertical="top" wrapText="1"/>
    </xf>
    <xf numFmtId="167" fontId="74" fillId="2" borderId="0" xfId="13" applyNumberFormat="1" applyFont="1" applyFill="1" applyBorder="1" applyAlignment="1">
      <alignment vertical="top" wrapText="1"/>
    </xf>
    <xf numFmtId="3" fontId="27" fillId="2" borderId="0" xfId="6" applyNumberFormat="1" applyFont="1" applyFill="1"/>
    <xf numFmtId="0" fontId="27" fillId="11" borderId="0" xfId="0" applyFont="1" applyFill="1"/>
    <xf numFmtId="0" fontId="17" fillId="5" borderId="0" xfId="0" applyFont="1" applyFill="1" applyAlignment="1">
      <alignment horizontal="left"/>
    </xf>
    <xf numFmtId="0" fontId="52" fillId="5" borderId="0" xfId="0" applyFont="1" applyFill="1" applyAlignment="1">
      <alignment horizontal="left"/>
    </xf>
    <xf numFmtId="0" fontId="38" fillId="5" borderId="0" xfId="0" applyFont="1" applyFill="1" applyAlignment="1">
      <alignment vertical="center" wrapText="1"/>
    </xf>
    <xf numFmtId="0" fontId="17" fillId="5" borderId="0" xfId="0" applyFont="1" applyFill="1" applyAlignment="1">
      <alignment vertical="center"/>
    </xf>
    <xf numFmtId="0" fontId="38" fillId="5" borderId="0" xfId="0" applyFont="1" applyFill="1" applyAlignment="1">
      <alignment vertical="center"/>
    </xf>
    <xf numFmtId="0" fontId="41" fillId="2" borderId="0" xfId="0" applyFont="1" applyFill="1" applyAlignment="1">
      <alignment horizontal="left"/>
    </xf>
    <xf numFmtId="0" fontId="38" fillId="2" borderId="0" xfId="0" applyFont="1" applyFill="1" applyAlignment="1">
      <alignment vertical="center" wrapText="1"/>
    </xf>
    <xf numFmtId="3" fontId="38" fillId="5" borderId="7" xfId="6" applyNumberFormat="1" applyFont="1" applyFill="1" applyBorder="1"/>
    <xf numFmtId="3" fontId="3" fillId="5" borderId="0" xfId="0" applyNumberFormat="1" applyFont="1" applyFill="1"/>
    <xf numFmtId="3" fontId="3" fillId="5" borderId="8" xfId="0" applyNumberFormat="1" applyFont="1" applyFill="1" applyBorder="1"/>
    <xf numFmtId="3" fontId="10" fillId="2" borderId="7" xfId="6" applyNumberFormat="1" applyFont="1" applyFill="1" applyBorder="1"/>
    <xf numFmtId="3" fontId="10" fillId="2" borderId="5" xfId="6" applyNumberFormat="1" applyFont="1" applyFill="1" applyBorder="1"/>
    <xf numFmtId="3" fontId="10" fillId="2" borderId="0" xfId="6" applyNumberFormat="1" applyFont="1" applyFill="1"/>
    <xf numFmtId="3" fontId="10" fillId="2" borderId="8" xfId="6" applyNumberFormat="1" applyFont="1" applyFill="1" applyBorder="1"/>
    <xf numFmtId="3" fontId="10" fillId="5" borderId="7" xfId="6" applyNumberFormat="1" applyFont="1" applyFill="1" applyBorder="1"/>
    <xf numFmtId="3" fontId="10" fillId="5" borderId="0" xfId="6" applyNumberFormat="1" applyFont="1" applyFill="1"/>
    <xf numFmtId="3" fontId="10" fillId="5" borderId="8" xfId="6" applyNumberFormat="1" applyFont="1" applyFill="1" applyBorder="1"/>
    <xf numFmtId="3" fontId="38" fillId="2" borderId="9" xfId="6" applyNumberFormat="1" applyFont="1" applyFill="1" applyBorder="1"/>
    <xf numFmtId="3" fontId="38" fillId="2" borderId="4" xfId="6" applyNumberFormat="1" applyFont="1" applyFill="1" applyBorder="1"/>
    <xf numFmtId="3" fontId="38" fillId="2" borderId="2" xfId="0" applyNumberFormat="1" applyFont="1" applyFill="1" applyBorder="1"/>
    <xf numFmtId="3" fontId="38" fillId="2" borderId="4" xfId="0" applyNumberFormat="1" applyFont="1" applyFill="1" applyBorder="1"/>
    <xf numFmtId="3" fontId="38" fillId="2" borderId="10" xfId="0" applyNumberFormat="1" applyFont="1" applyFill="1" applyBorder="1"/>
    <xf numFmtId="0" fontId="41" fillId="5" borderId="2" xfId="0" applyFont="1" applyFill="1" applyBorder="1" applyAlignment="1">
      <alignment horizontal="left"/>
    </xf>
    <xf numFmtId="0" fontId="38" fillId="5" borderId="2" xfId="0" applyFont="1" applyFill="1" applyBorder="1" applyAlignment="1">
      <alignment vertical="center" wrapText="1"/>
    </xf>
    <xf numFmtId="0" fontId="3" fillId="0" borderId="0" xfId="5" applyFont="1"/>
    <xf numFmtId="3" fontId="3" fillId="0" borderId="0" xfId="5" applyNumberFormat="1" applyFont="1"/>
    <xf numFmtId="0" fontId="3" fillId="0" borderId="7" xfId="5" applyFont="1" applyBorder="1"/>
    <xf numFmtId="3" fontId="3" fillId="0" borderId="8" xfId="5" applyNumberFormat="1" applyFont="1" applyBorder="1"/>
    <xf numFmtId="0" fontId="3" fillId="5" borderId="7" xfId="5" applyFont="1" applyFill="1" applyBorder="1"/>
    <xf numFmtId="3" fontId="3" fillId="5" borderId="0" xfId="5" applyNumberFormat="1" applyFont="1" applyFill="1"/>
    <xf numFmtId="3" fontId="3" fillId="5" borderId="8" xfId="5" applyNumberFormat="1" applyFont="1" applyFill="1" applyBorder="1"/>
    <xf numFmtId="0" fontId="17" fillId="5" borderId="7" xfId="5" applyFont="1" applyFill="1" applyBorder="1"/>
    <xf numFmtId="3" fontId="17" fillId="5" borderId="0" xfId="5" applyNumberFormat="1" applyFont="1" applyFill="1"/>
    <xf numFmtId="3" fontId="17" fillId="5" borderId="8" xfId="5" applyNumberFormat="1" applyFont="1" applyFill="1" applyBorder="1"/>
    <xf numFmtId="0" fontId="3" fillId="0" borderId="8" xfId="5" applyFont="1" applyBorder="1"/>
    <xf numFmtId="164" fontId="3" fillId="0" borderId="0" xfId="5" applyNumberFormat="1" applyFont="1"/>
    <xf numFmtId="164" fontId="38" fillId="2" borderId="8" xfId="5" applyNumberFormat="1" applyFont="1" applyFill="1" applyBorder="1"/>
    <xf numFmtId="164" fontId="3" fillId="5" borderId="0" xfId="5" applyNumberFormat="1" applyFont="1" applyFill="1"/>
    <xf numFmtId="164" fontId="38" fillId="5" borderId="8" xfId="5" applyNumberFormat="1" applyFont="1" applyFill="1" applyBorder="1"/>
    <xf numFmtId="0" fontId="17" fillId="5" borderId="9" xfId="5" applyFont="1" applyFill="1" applyBorder="1"/>
    <xf numFmtId="164" fontId="17" fillId="5" borderId="2" xfId="5" applyNumberFormat="1" applyFont="1" applyFill="1" applyBorder="1"/>
    <xf numFmtId="164" fontId="38" fillId="5" borderId="10" xfId="5" applyNumberFormat="1" applyFont="1" applyFill="1" applyBorder="1"/>
    <xf numFmtId="0" fontId="31" fillId="0" borderId="0" xfId="5" applyFont="1" applyAlignment="1">
      <alignment vertical="center" wrapText="1"/>
    </xf>
    <xf numFmtId="3" fontId="38" fillId="2" borderId="0" xfId="6" applyNumberFormat="1" applyFont="1" applyFill="1"/>
    <xf numFmtId="0" fontId="25" fillId="2" borderId="0" xfId="0" applyFont="1" applyFill="1"/>
    <xf numFmtId="167" fontId="26" fillId="2" borderId="0" xfId="4" applyNumberFormat="1" applyFont="1" applyFill="1" applyBorder="1" applyAlignment="1">
      <alignment vertical="top" wrapText="1"/>
    </xf>
    <xf numFmtId="167" fontId="2" fillId="2" borderId="0" xfId="4" applyNumberFormat="1" applyFont="1" applyFill="1" applyBorder="1" applyAlignment="1">
      <alignment vertical="top" wrapText="1"/>
    </xf>
    <xf numFmtId="3" fontId="27" fillId="2" borderId="0" xfId="6" applyNumberFormat="1" applyFont="1" applyFill="1" applyAlignment="1">
      <alignment vertical="center"/>
    </xf>
    <xf numFmtId="0" fontId="18" fillId="2" borderId="0" xfId="0" applyFont="1" applyFill="1"/>
    <xf numFmtId="3" fontId="18" fillId="2" borderId="0" xfId="0" applyNumberFormat="1" applyFont="1" applyFill="1"/>
    <xf numFmtId="168" fontId="0" fillId="2" borderId="0" xfId="0" applyNumberFormat="1" applyFill="1"/>
    <xf numFmtId="0" fontId="27" fillId="2" borderId="0" xfId="0" applyFont="1" applyFill="1"/>
    <xf numFmtId="3" fontId="3" fillId="2" borderId="8" xfId="0" applyNumberFormat="1" applyFont="1" applyFill="1" applyBorder="1"/>
    <xf numFmtId="3" fontId="38" fillId="2" borderId="7" xfId="6" applyNumberFormat="1" applyFont="1" applyFill="1" applyBorder="1"/>
    <xf numFmtId="3" fontId="38" fillId="2" borderId="8" xfId="0" applyNumberFormat="1" applyFont="1" applyFill="1" applyBorder="1"/>
    <xf numFmtId="3" fontId="81" fillId="0" borderId="7" xfId="6" applyNumberFormat="1" applyFont="1" applyBorder="1"/>
    <xf numFmtId="166" fontId="81" fillId="0" borderId="8" xfId="3" applyNumberFormat="1" applyFont="1" applyFill="1" applyBorder="1"/>
    <xf numFmtId="0" fontId="17" fillId="0" borderId="7" xfId="0" applyFont="1" applyBorder="1"/>
    <xf numFmtId="3" fontId="81" fillId="2" borderId="8" xfId="6" applyNumberFormat="1" applyFont="1" applyFill="1" applyBorder="1"/>
    <xf numFmtId="0" fontId="78" fillId="5" borderId="7" xfId="0" applyFont="1" applyFill="1" applyBorder="1"/>
    <xf numFmtId="0" fontId="3" fillId="0" borderId="7" xfId="7" applyFont="1" applyBorder="1"/>
    <xf numFmtId="3" fontId="3" fillId="2" borderId="8" xfId="6" applyNumberFormat="1" applyFont="1" applyFill="1" applyBorder="1"/>
    <xf numFmtId="3" fontId="3" fillId="5" borderId="8" xfId="6" applyNumberFormat="1" applyFont="1" applyFill="1" applyBorder="1"/>
    <xf numFmtId="3" fontId="38" fillId="5" borderId="9" xfId="6" applyNumberFormat="1" applyFont="1" applyFill="1" applyBorder="1"/>
    <xf numFmtId="3" fontId="38" fillId="5" borderId="10" xfId="6" applyNumberFormat="1" applyFont="1" applyFill="1" applyBorder="1"/>
    <xf numFmtId="3" fontId="38" fillId="2" borderId="5" xfId="6" applyNumberFormat="1" applyFont="1" applyFill="1" applyBorder="1"/>
    <xf numFmtId="166" fontId="81" fillId="0" borderId="5" xfId="3" applyNumberFormat="1" applyFont="1" applyFill="1" applyBorder="1"/>
    <xf numFmtId="3" fontId="81" fillId="2" borderId="5" xfId="6" applyNumberFormat="1" applyFont="1" applyFill="1" applyBorder="1"/>
    <xf numFmtId="3" fontId="38" fillId="5" borderId="4" xfId="6" applyNumberFormat="1" applyFont="1" applyFill="1" applyBorder="1"/>
    <xf numFmtId="3" fontId="38" fillId="2" borderId="5" xfId="0" applyNumberFormat="1" applyFont="1" applyFill="1" applyBorder="1"/>
    <xf numFmtId="3" fontId="3" fillId="2" borderId="5" xfId="6" applyNumberFormat="1" applyFont="1" applyFill="1" applyBorder="1"/>
    <xf numFmtId="3" fontId="3" fillId="5" borderId="5" xfId="6" applyNumberFormat="1" applyFont="1" applyFill="1" applyBorder="1"/>
    <xf numFmtId="0" fontId="82" fillId="0" borderId="0" xfId="5" applyFont="1"/>
    <xf numFmtId="165" fontId="3" fillId="0" borderId="0" xfId="5" applyNumberFormat="1" applyFont="1"/>
    <xf numFmtId="165" fontId="3" fillId="0" borderId="8" xfId="5" applyNumberFormat="1" applyFont="1" applyBorder="1"/>
    <xf numFmtId="165" fontId="3" fillId="5" borderId="0" xfId="5" applyNumberFormat="1" applyFont="1" applyFill="1"/>
    <xf numFmtId="165" fontId="3" fillId="5" borderId="8" xfId="5" applyNumberFormat="1" applyFont="1" applyFill="1" applyBorder="1"/>
    <xf numFmtId="165" fontId="17" fillId="5" borderId="2" xfId="5" applyNumberFormat="1" applyFont="1" applyFill="1" applyBorder="1"/>
    <xf numFmtId="165" fontId="17" fillId="5" borderId="10" xfId="5" applyNumberFormat="1" applyFont="1" applyFill="1" applyBorder="1"/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17" fillId="5" borderId="25" xfId="0" applyFont="1" applyFill="1" applyBorder="1" applyProtection="1">
      <protection locked="0"/>
    </xf>
    <xf numFmtId="0" fontId="17" fillId="2" borderId="0" xfId="5" applyFont="1" applyFill="1" applyAlignment="1">
      <alignment horizontal="left"/>
    </xf>
    <xf numFmtId="3" fontId="3" fillId="2" borderId="0" xfId="5" applyNumberFormat="1" applyFont="1" applyFill="1"/>
    <xf numFmtId="3" fontId="17" fillId="2" borderId="0" xfId="5" applyNumberFormat="1" applyFont="1" applyFill="1"/>
    <xf numFmtId="0" fontId="3" fillId="0" borderId="31" xfId="0" applyFont="1" applyBorder="1" applyAlignment="1">
      <alignment wrapText="1"/>
    </xf>
    <xf numFmtId="0" fontId="78" fillId="0" borderId="0" xfId="0" applyFont="1" applyAlignment="1">
      <alignment vertical="center" wrapText="1"/>
    </xf>
    <xf numFmtId="0" fontId="78" fillId="0" borderId="0" xfId="0" applyFont="1" applyAlignment="1">
      <alignment horizontal="right" vertical="center" wrapText="1"/>
    </xf>
    <xf numFmtId="0" fontId="78" fillId="0" borderId="5" xfId="0" applyFont="1" applyBorder="1" applyAlignment="1">
      <alignment horizontal="center" vertical="center" wrapText="1"/>
    </xf>
    <xf numFmtId="0" fontId="78" fillId="0" borderId="5" xfId="0" applyFont="1" applyBorder="1" applyAlignment="1">
      <alignment vertical="center" wrapText="1"/>
    </xf>
    <xf numFmtId="0" fontId="78" fillId="0" borderId="4" xfId="0" applyFont="1" applyBorder="1" applyAlignment="1">
      <alignment horizontal="center" vertical="center" wrapText="1"/>
    </xf>
    <xf numFmtId="0" fontId="78" fillId="0" borderId="7" xfId="0" applyFont="1" applyBorder="1" applyAlignment="1">
      <alignment vertical="center" wrapText="1"/>
    </xf>
    <xf numFmtId="0" fontId="17" fillId="0" borderId="4" xfId="0" applyFont="1" applyBorder="1" applyAlignment="1" applyProtection="1">
      <alignment horizontal="center"/>
      <protection locked="0"/>
    </xf>
    <xf numFmtId="0" fontId="78" fillId="0" borderId="9" xfId="0" applyFont="1" applyBorder="1" applyAlignment="1">
      <alignment vertical="center" wrapText="1"/>
    </xf>
    <xf numFmtId="0" fontId="3" fillId="5" borderId="0" xfId="5" applyFont="1" applyFill="1"/>
    <xf numFmtId="0" fontId="17" fillId="2" borderId="7" xfId="5" applyFont="1" applyFill="1" applyBorder="1" applyAlignment="1">
      <alignment horizontal="left"/>
    </xf>
    <xf numFmtId="3" fontId="3" fillId="2" borderId="8" xfId="5" applyNumberFormat="1" applyFont="1" applyFill="1" applyBorder="1"/>
    <xf numFmtId="0" fontId="17" fillId="2" borderId="9" xfId="5" applyFont="1" applyFill="1" applyBorder="1" applyAlignment="1">
      <alignment horizontal="left"/>
    </xf>
    <xf numFmtId="3" fontId="17" fillId="2" borderId="2" xfId="5" applyNumberFormat="1" applyFont="1" applyFill="1" applyBorder="1"/>
    <xf numFmtId="3" fontId="3" fillId="2" borderId="10" xfId="5" applyNumberFormat="1" applyFont="1" applyFill="1" applyBorder="1"/>
    <xf numFmtId="0" fontId="17" fillId="5" borderId="7" xfId="5" applyFont="1" applyFill="1" applyBorder="1" applyAlignment="1">
      <alignment horizontal="left"/>
    </xf>
    <xf numFmtId="3" fontId="17" fillId="2" borderId="10" xfId="5" applyNumberFormat="1" applyFont="1" applyFill="1" applyBorder="1"/>
    <xf numFmtId="0" fontId="17" fillId="5" borderId="0" xfId="5" applyFont="1" applyFill="1" applyAlignment="1">
      <alignment horizontal="left"/>
    </xf>
    <xf numFmtId="0" fontId="17" fillId="2" borderId="2" xfId="5" applyFont="1" applyFill="1" applyBorder="1" applyAlignment="1">
      <alignment horizontal="left"/>
    </xf>
    <xf numFmtId="3" fontId="3" fillId="2" borderId="5" xfId="5" applyNumberFormat="1" applyFont="1" applyFill="1" applyBorder="1"/>
    <xf numFmtId="3" fontId="3" fillId="5" borderId="5" xfId="5" applyNumberFormat="1" applyFont="1" applyFill="1" applyBorder="1"/>
    <xf numFmtId="3" fontId="17" fillId="2" borderId="4" xfId="5" applyNumberFormat="1" applyFont="1" applyFill="1" applyBorder="1"/>
    <xf numFmtId="3" fontId="3" fillId="2" borderId="7" xfId="5" applyNumberFormat="1" applyFont="1" applyFill="1" applyBorder="1"/>
    <xf numFmtId="3" fontId="3" fillId="5" borderId="7" xfId="5" applyNumberFormat="1" applyFont="1" applyFill="1" applyBorder="1"/>
    <xf numFmtId="3" fontId="17" fillId="2" borderId="9" xfId="5" applyNumberFormat="1" applyFont="1" applyFill="1" applyBorder="1"/>
    <xf numFmtId="164" fontId="17" fillId="2" borderId="2" xfId="5" applyNumberFormat="1" applyFont="1" applyFill="1" applyBorder="1"/>
    <xf numFmtId="164" fontId="38" fillId="2" borderId="10" xfId="5" applyNumberFormat="1" applyFont="1" applyFill="1" applyBorder="1"/>
    <xf numFmtId="164" fontId="3" fillId="2" borderId="0" xfId="5" applyNumberFormat="1" applyFont="1" applyFill="1"/>
    <xf numFmtId="164" fontId="10" fillId="2" borderId="8" xfId="5" applyNumberFormat="1" applyFont="1" applyFill="1" applyBorder="1"/>
    <xf numFmtId="164" fontId="10" fillId="5" borderId="8" xfId="5" applyNumberFormat="1" applyFont="1" applyFill="1" applyBorder="1"/>
    <xf numFmtId="0" fontId="23" fillId="0" borderId="0" xfId="5" applyFont="1" applyAlignment="1">
      <alignment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165" fontId="17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3" applyFont="1" applyBorder="1" applyAlignment="1" applyProtection="1">
      <alignment horizontal="center" vertical="center"/>
      <protection locked="0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7" xfId="2" applyFont="1" applyFill="1" applyBorder="1" applyAlignment="1">
      <alignment horizontal="left" vertical="center" wrapText="1"/>
    </xf>
    <xf numFmtId="10" fontId="3" fillId="0" borderId="8" xfId="0" applyNumberFormat="1" applyFont="1" applyBorder="1" applyAlignment="1">
      <alignment horizontal="center" vertical="center"/>
    </xf>
    <xf numFmtId="0" fontId="17" fillId="2" borderId="9" xfId="2" applyFont="1" applyFill="1" applyBorder="1" applyAlignment="1">
      <alignment horizontal="left"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9" fontId="17" fillId="0" borderId="10" xfId="0" applyNumberFormat="1" applyFont="1" applyBorder="1" applyAlignment="1" applyProtection="1">
      <alignment horizontal="center" vertical="center"/>
      <protection locked="0"/>
    </xf>
    <xf numFmtId="0" fontId="3" fillId="5" borderId="7" xfId="2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9" fontId="3" fillId="5" borderId="0" xfId="3" applyFont="1" applyFill="1" applyBorder="1" applyAlignment="1" applyProtection="1">
      <alignment horizontal="center" vertical="center"/>
      <protection locked="0"/>
    </xf>
    <xf numFmtId="10" fontId="3" fillId="5" borderId="8" xfId="0" applyNumberFormat="1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17" fillId="5" borderId="9" xfId="2" applyFont="1" applyFill="1" applyBorder="1" applyAlignment="1">
      <alignment horizontal="left" vertical="center" wrapText="1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9" fontId="17" fillId="5" borderId="2" xfId="0" applyNumberFormat="1" applyFont="1" applyFill="1" applyBorder="1" applyAlignment="1" applyProtection="1">
      <alignment horizontal="center" vertical="center"/>
      <protection locked="0"/>
    </xf>
    <xf numFmtId="9" fontId="17" fillId="5" borderId="10" xfId="0" applyNumberFormat="1" applyFont="1" applyFill="1" applyBorder="1" applyAlignment="1" applyProtection="1">
      <alignment horizontal="center" vertical="center"/>
      <protection locked="0"/>
    </xf>
    <xf numFmtId="49" fontId="40" fillId="4" borderId="0" xfId="0" applyNumberFormat="1" applyFont="1" applyFill="1" applyAlignment="1">
      <alignment horizontal="center"/>
    </xf>
    <xf numFmtId="0" fontId="40" fillId="4" borderId="0" xfId="0" applyFont="1" applyFill="1" applyAlignment="1">
      <alignment horizontal="center"/>
    </xf>
    <xf numFmtId="49" fontId="40" fillId="4" borderId="7" xfId="0" applyNumberFormat="1" applyFont="1" applyFill="1" applyBorder="1" applyAlignment="1">
      <alignment horizontal="left"/>
    </xf>
    <xf numFmtId="49" fontId="41" fillId="4" borderId="9" xfId="0" applyNumberFormat="1" applyFont="1" applyFill="1" applyBorder="1" applyAlignment="1">
      <alignment horizontal="left"/>
    </xf>
    <xf numFmtId="49" fontId="10" fillId="5" borderId="7" xfId="0" applyNumberFormat="1" applyFont="1" applyFill="1" applyBorder="1" applyAlignment="1">
      <alignment horizontal="left"/>
    </xf>
    <xf numFmtId="49" fontId="10" fillId="5" borderId="0" xfId="0" applyNumberFormat="1" applyFont="1" applyFill="1" applyAlignment="1">
      <alignment horizontal="center"/>
    </xf>
    <xf numFmtId="10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0" fontId="10" fillId="5" borderId="8" xfId="0" applyNumberFormat="1" applyFont="1" applyFill="1" applyBorder="1" applyAlignment="1">
      <alignment horizontal="center" vertical="center"/>
    </xf>
    <xf numFmtId="49" fontId="40" fillId="5" borderId="7" xfId="0" applyNumberFormat="1" applyFont="1" applyFill="1" applyBorder="1" applyAlignment="1">
      <alignment horizontal="left"/>
    </xf>
    <xf numFmtId="10" fontId="3" fillId="5" borderId="0" xfId="0" applyNumberFormat="1" applyFont="1" applyFill="1" applyAlignment="1">
      <alignment horizontal="center" vertical="center"/>
    </xf>
    <xf numFmtId="49" fontId="41" fillId="5" borderId="9" xfId="0" applyNumberFormat="1" applyFont="1" applyFill="1" applyBorder="1" applyAlignment="1">
      <alignment horizontal="left"/>
    </xf>
    <xf numFmtId="0" fontId="41" fillId="5" borderId="2" xfId="0" applyFont="1" applyFill="1" applyBorder="1" applyAlignment="1">
      <alignment horizontal="center"/>
    </xf>
    <xf numFmtId="166" fontId="41" fillId="5" borderId="2" xfId="0" applyNumberFormat="1" applyFont="1" applyFill="1" applyBorder="1" applyAlignment="1">
      <alignment horizontal="center"/>
    </xf>
    <xf numFmtId="166" fontId="41" fillId="5" borderId="10" xfId="0" applyNumberFormat="1" applyFont="1" applyFill="1" applyBorder="1" applyAlignment="1">
      <alignment horizontal="center"/>
    </xf>
    <xf numFmtId="0" fontId="3" fillId="2" borderId="0" xfId="7" applyFont="1" applyFill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9" fontId="17" fillId="0" borderId="2" xfId="3" applyFont="1" applyBorder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3" fillId="5" borderId="0" xfId="0" applyFont="1" applyFill="1" applyProtection="1">
      <protection locked="0"/>
    </xf>
    <xf numFmtId="0" fontId="3" fillId="5" borderId="8" xfId="0" applyFont="1" applyFill="1" applyBorder="1" applyProtection="1">
      <protection locked="0"/>
    </xf>
    <xf numFmtId="166" fontId="3" fillId="0" borderId="0" xfId="3" applyNumberFormat="1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>
      <alignment horizontal="left" vertical="center" wrapText="1"/>
    </xf>
    <xf numFmtId="166" fontId="3" fillId="5" borderId="0" xfId="3" applyNumberFormat="1" applyFont="1" applyFill="1" applyBorder="1" applyAlignment="1" applyProtection="1">
      <alignment horizontal="center" vertical="center"/>
      <protection locked="0"/>
    </xf>
    <xf numFmtId="10" fontId="3" fillId="5" borderId="8" xfId="3" applyNumberFormat="1" applyFont="1" applyFill="1" applyBorder="1" applyAlignment="1" applyProtection="1">
      <alignment horizontal="center" vertical="center"/>
      <protection locked="0"/>
    </xf>
    <xf numFmtId="9" fontId="17" fillId="5" borderId="2" xfId="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6" fontId="3" fillId="5" borderId="8" xfId="3" applyNumberFormat="1" applyFont="1" applyFill="1" applyBorder="1" applyAlignment="1" applyProtection="1">
      <alignment horizontal="center" vertical="center"/>
      <protection locked="0"/>
    </xf>
    <xf numFmtId="10" fontId="0" fillId="0" borderId="8" xfId="0" applyNumberFormat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8" xfId="0" applyNumberFormat="1" applyFill="1" applyBorder="1" applyAlignment="1">
      <alignment horizont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10" fontId="0" fillId="2" borderId="0" xfId="0" applyNumberFormat="1" applyFill="1" applyAlignment="1">
      <alignment horizontal="center" vertical="center"/>
    </xf>
    <xf numFmtId="49" fontId="40" fillId="4" borderId="7" xfId="0" applyNumberFormat="1" applyFont="1" applyFill="1" applyBorder="1" applyAlignment="1">
      <alignment horizontal="left" vertical="center" wrapText="1"/>
    </xf>
    <xf numFmtId="10" fontId="0" fillId="0" borderId="8" xfId="0" applyNumberFormat="1" applyBorder="1" applyAlignment="1">
      <alignment horizontal="center" vertical="center"/>
    </xf>
    <xf numFmtId="0" fontId="41" fillId="0" borderId="2" xfId="0" applyFont="1" applyBorder="1" applyAlignment="1">
      <alignment horizontal="center"/>
    </xf>
    <xf numFmtId="49" fontId="40" fillId="5" borderId="7" xfId="0" applyNumberFormat="1" applyFont="1" applyFill="1" applyBorder="1" applyAlignment="1">
      <alignment horizontal="left" vertical="center" wrapText="1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0" fontId="0" fillId="5" borderId="8" xfId="0" applyNumberFormat="1" applyFill="1" applyBorder="1" applyAlignment="1">
      <alignment horizontal="center" vertical="center"/>
    </xf>
    <xf numFmtId="49" fontId="41" fillId="5" borderId="9" xfId="0" applyNumberFormat="1" applyFont="1" applyFill="1" applyBorder="1" applyAlignment="1">
      <alignment horizontal="left" vertical="center" wrapText="1"/>
    </xf>
    <xf numFmtId="9" fontId="41" fillId="5" borderId="2" xfId="3" applyFont="1" applyFill="1" applyBorder="1" applyAlignment="1">
      <alignment horizontal="center"/>
    </xf>
    <xf numFmtId="9" fontId="41" fillId="5" borderId="10" xfId="3" applyFont="1" applyFill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10" fontId="41" fillId="0" borderId="10" xfId="0" applyNumberFormat="1" applyFont="1" applyBorder="1" applyAlignment="1">
      <alignment horizontal="center"/>
    </xf>
    <xf numFmtId="0" fontId="85" fillId="2" borderId="45" xfId="0" applyFont="1" applyFill="1" applyBorder="1"/>
    <xf numFmtId="0" fontId="27" fillId="2" borderId="0" xfId="0" applyFont="1" applyFill="1" applyAlignment="1">
      <alignment horizontal="left"/>
    </xf>
    <xf numFmtId="0" fontId="10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49" fontId="17" fillId="2" borderId="0" xfId="4" applyNumberFormat="1" applyFont="1" applyFill="1" applyBorder="1" applyAlignment="1">
      <alignment horizontal="center" vertical="center" wrapText="1"/>
    </xf>
    <xf numFmtId="174" fontId="17" fillId="2" borderId="0" xfId="4" applyNumberFormat="1" applyFont="1" applyFill="1" applyBorder="1" applyAlignment="1">
      <alignment horizontal="center" vertical="center" wrapText="1"/>
    </xf>
    <xf numFmtId="174" fontId="17" fillId="2" borderId="0" xfId="4" applyNumberFormat="1" applyFont="1" applyFill="1" applyBorder="1" applyAlignment="1">
      <alignment horizontal="right" vertical="justify" wrapText="1" indent="1"/>
    </xf>
    <xf numFmtId="165" fontId="17" fillId="2" borderId="0" xfId="4" applyNumberFormat="1" applyFont="1" applyFill="1" applyBorder="1" applyAlignment="1">
      <alignment horizontal="right" vertical="justify" wrapText="1" indent="1"/>
    </xf>
    <xf numFmtId="0" fontId="17" fillId="2" borderId="0" xfId="4" applyNumberFormat="1" applyFont="1" applyFill="1" applyBorder="1" applyAlignment="1">
      <alignment horizontal="center" vertical="center" wrapText="1"/>
    </xf>
    <xf numFmtId="49" fontId="17" fillId="2" borderId="0" xfId="4" applyNumberFormat="1" applyFont="1" applyFill="1" applyBorder="1" applyAlignment="1">
      <alignment horizontal="right" vertical="justify" wrapText="1" indent="1"/>
    </xf>
    <xf numFmtId="165" fontId="17" fillId="2" borderId="0" xfId="4" applyNumberFormat="1" applyFont="1" applyFill="1" applyBorder="1" applyAlignment="1">
      <alignment horizontal="right" vertical="center" wrapText="1"/>
    </xf>
    <xf numFmtId="174" fontId="10" fillId="2" borderId="0" xfId="4" applyNumberFormat="1" applyFont="1" applyFill="1" applyBorder="1" applyAlignment="1">
      <alignment horizontal="right" vertical="center" wrapText="1"/>
    </xf>
    <xf numFmtId="174" fontId="3" fillId="2" borderId="0" xfId="4" applyNumberFormat="1" applyFont="1" applyFill="1" applyBorder="1" applyAlignment="1">
      <alignment horizontal="right" vertical="justify" wrapText="1" indent="1"/>
    </xf>
    <xf numFmtId="174" fontId="10" fillId="2" borderId="0" xfId="4" applyNumberFormat="1" applyFont="1" applyFill="1" applyBorder="1" applyAlignment="1">
      <alignment horizontal="right" vertical="justify" wrapText="1" indent="1"/>
    </xf>
    <xf numFmtId="174" fontId="3" fillId="2" borderId="0" xfId="0" applyNumberFormat="1" applyFont="1" applyFill="1"/>
    <xf numFmtId="49" fontId="17" fillId="2" borderId="2" xfId="4" applyNumberFormat="1" applyFont="1" applyFill="1" applyBorder="1" applyAlignment="1">
      <alignment horizontal="center" vertical="center" wrapText="1"/>
    </xf>
    <xf numFmtId="174" fontId="10" fillId="2" borderId="2" xfId="4" applyNumberFormat="1" applyFont="1" applyFill="1" applyBorder="1" applyAlignment="1">
      <alignment horizontal="right" vertical="center" wrapText="1"/>
    </xf>
    <xf numFmtId="174" fontId="10" fillId="2" borderId="2" xfId="4" applyNumberFormat="1" applyFont="1" applyFill="1" applyBorder="1" applyAlignment="1">
      <alignment horizontal="right" vertical="justify" wrapText="1" indent="1"/>
    </xf>
    <xf numFmtId="0" fontId="38" fillId="5" borderId="45" xfId="0" applyFont="1" applyFill="1" applyBorder="1" applyAlignment="1">
      <alignment horizontal="left" vertical="center"/>
    </xf>
    <xf numFmtId="173" fontId="38" fillId="5" borderId="45" xfId="0" applyNumberFormat="1" applyFont="1" applyFill="1" applyBorder="1" applyAlignment="1">
      <alignment horizontal="left"/>
    </xf>
    <xf numFmtId="37" fontId="38" fillId="5" borderId="46" xfId="0" applyNumberFormat="1" applyFont="1" applyFill="1" applyBorder="1" applyAlignment="1">
      <alignment horizontal="left"/>
    </xf>
    <xf numFmtId="0" fontId="38" fillId="6" borderId="49" xfId="0" applyFont="1" applyFill="1" applyBorder="1" applyAlignment="1">
      <alignment horizontal="center" vertical="center" wrapText="1"/>
    </xf>
    <xf numFmtId="49" fontId="17" fillId="6" borderId="51" xfId="4" applyNumberFormat="1" applyFont="1" applyFill="1" applyBorder="1" applyAlignment="1">
      <alignment horizontal="center" vertical="center" wrapText="1"/>
    </xf>
    <xf numFmtId="2" fontId="17" fillId="2" borderId="0" xfId="4" applyNumberFormat="1" applyFont="1" applyFill="1" applyBorder="1" applyAlignment="1">
      <alignment horizontal="right" vertical="justify" wrapText="1" indent="1"/>
    </xf>
    <xf numFmtId="0" fontId="88" fillId="5" borderId="0" xfId="0" applyFont="1" applyFill="1" applyAlignment="1">
      <alignment horizontal="left" vertical="center"/>
    </xf>
    <xf numFmtId="0" fontId="87" fillId="5" borderId="0" xfId="0" applyFont="1" applyFill="1" applyAlignment="1">
      <alignment horizontal="left" vertical="center"/>
    </xf>
    <xf numFmtId="173" fontId="88" fillId="5" borderId="0" xfId="0" applyNumberFormat="1" applyFont="1" applyFill="1" applyAlignment="1">
      <alignment horizontal="left"/>
    </xf>
    <xf numFmtId="0" fontId="88" fillId="5" borderId="0" xfId="0" applyFont="1" applyFill="1" applyAlignment="1">
      <alignment horizontal="left"/>
    </xf>
    <xf numFmtId="165" fontId="88" fillId="5" borderId="0" xfId="0" applyNumberFormat="1" applyFont="1" applyFill="1" applyAlignment="1">
      <alignment horizontal="left"/>
    </xf>
    <xf numFmtId="37" fontId="88" fillId="5" borderId="51" xfId="0" applyNumberFormat="1" applyFont="1" applyFill="1" applyBorder="1" applyAlignment="1">
      <alignment horizontal="left"/>
    </xf>
    <xf numFmtId="0" fontId="88" fillId="5" borderId="51" xfId="0" applyFont="1" applyFill="1" applyBorder="1" applyAlignment="1">
      <alignment horizontal="left"/>
    </xf>
    <xf numFmtId="165" fontId="88" fillId="5" borderId="51" xfId="0" applyNumberFormat="1" applyFont="1" applyFill="1" applyBorder="1" applyAlignment="1">
      <alignment horizontal="left"/>
    </xf>
    <xf numFmtId="0" fontId="17" fillId="5" borderId="0" xfId="0" applyFont="1" applyFill="1"/>
    <xf numFmtId="49" fontId="17" fillId="5" borderId="0" xfId="4" applyNumberFormat="1" applyFont="1" applyFill="1" applyBorder="1" applyAlignment="1">
      <alignment horizontal="center" vertical="center" wrapText="1"/>
    </xf>
    <xf numFmtId="174" fontId="17" fillId="5" borderId="0" xfId="4" applyNumberFormat="1" applyFont="1" applyFill="1" applyBorder="1" applyAlignment="1">
      <alignment horizontal="right" vertical="center" wrapText="1"/>
    </xf>
    <xf numFmtId="165" fontId="17" fillId="5" borderId="0" xfId="4" applyNumberFormat="1" applyFont="1" applyFill="1" applyBorder="1" applyAlignment="1">
      <alignment horizontal="right" vertical="center" wrapText="1"/>
    </xf>
    <xf numFmtId="0" fontId="3" fillId="5" borderId="0" xfId="0" applyFont="1" applyFill="1"/>
    <xf numFmtId="174" fontId="17" fillId="5" borderId="0" xfId="4" applyNumberFormat="1" applyFont="1" applyFill="1" applyBorder="1" applyAlignment="1">
      <alignment horizontal="right" vertical="justify" wrapText="1" indent="1"/>
    </xf>
    <xf numFmtId="165" fontId="17" fillId="5" borderId="0" xfId="4" applyNumberFormat="1" applyFont="1" applyFill="1" applyBorder="1" applyAlignment="1">
      <alignment horizontal="right" vertical="justify" wrapText="1" indent="1"/>
    </xf>
    <xf numFmtId="0" fontId="17" fillId="5" borderId="0" xfId="0" applyFont="1" applyFill="1" applyAlignment="1">
      <alignment horizontal="center"/>
    </xf>
    <xf numFmtId="174" fontId="17" fillId="5" borderId="0" xfId="4" applyNumberFormat="1" applyFont="1" applyFill="1" applyBorder="1" applyAlignment="1">
      <alignment horizontal="center" vertical="center" wrapText="1"/>
    </xf>
    <xf numFmtId="175" fontId="17" fillId="5" borderId="0" xfId="4" applyNumberFormat="1" applyFont="1" applyFill="1" applyBorder="1" applyAlignment="1">
      <alignment horizontal="right" vertical="center" wrapText="1"/>
    </xf>
    <xf numFmtId="0" fontId="10" fillId="5" borderId="0" xfId="0" applyFont="1" applyFill="1" applyProtection="1">
      <protection locked="0"/>
    </xf>
    <xf numFmtId="174" fontId="10" fillId="5" borderId="0" xfId="4" applyNumberFormat="1" applyFont="1" applyFill="1" applyBorder="1" applyAlignment="1">
      <alignment horizontal="right" vertical="center" wrapText="1"/>
    </xf>
    <xf numFmtId="165" fontId="10" fillId="5" borderId="0" xfId="0" applyNumberFormat="1" applyFont="1" applyFill="1" applyAlignment="1" applyProtection="1">
      <alignment horizontal="right"/>
      <protection locked="0"/>
    </xf>
    <xf numFmtId="174" fontId="3" fillId="5" borderId="0" xfId="4" applyNumberFormat="1" applyFont="1" applyFill="1" applyBorder="1" applyAlignment="1">
      <alignment horizontal="right" vertical="justify" wrapText="1" indent="1"/>
    </xf>
    <xf numFmtId="165" fontId="10" fillId="5" borderId="0" xfId="4" applyNumberFormat="1" applyFont="1" applyFill="1" applyAlignment="1" applyProtection="1">
      <alignment horizontal="right" vertical="justify" indent="1"/>
      <protection locked="0"/>
    </xf>
    <xf numFmtId="165" fontId="10" fillId="5" borderId="0" xfId="0" applyNumberFormat="1" applyFont="1" applyFill="1" applyAlignment="1" applyProtection="1">
      <alignment horizontal="right" vertical="justify" indent="1"/>
      <protection locked="0"/>
    </xf>
    <xf numFmtId="175" fontId="17" fillId="5" borderId="0" xfId="4" applyNumberFormat="1" applyFont="1" applyFill="1" applyBorder="1" applyAlignment="1">
      <alignment horizontal="right" vertical="justify" wrapText="1" indent="1"/>
    </xf>
    <xf numFmtId="0" fontId="3" fillId="5" borderId="0" xfId="0" applyFont="1" applyFill="1" applyAlignment="1">
      <alignment horizontal="right" vertical="justify" indent="1"/>
    </xf>
    <xf numFmtId="2" fontId="17" fillId="5" borderId="0" xfId="4" applyNumberFormat="1" applyFont="1" applyFill="1" applyBorder="1" applyAlignment="1">
      <alignment horizontal="right" vertical="justify" wrapText="1" indent="1"/>
    </xf>
    <xf numFmtId="174" fontId="3" fillId="5" borderId="0" xfId="0" applyNumberFormat="1" applyFont="1" applyFill="1" applyAlignment="1">
      <alignment horizontal="right" vertical="justify" indent="1"/>
    </xf>
    <xf numFmtId="174" fontId="3" fillId="5" borderId="0" xfId="0" applyNumberFormat="1" applyFont="1" applyFill="1" applyAlignment="1" applyProtection="1">
      <alignment horizontal="right" vertical="justify" indent="1"/>
      <protection locked="0"/>
    </xf>
    <xf numFmtId="0" fontId="10" fillId="2" borderId="0" xfId="0" applyFont="1" applyFill="1" applyProtection="1">
      <protection locked="0"/>
    </xf>
    <xf numFmtId="165" fontId="10" fillId="2" borderId="0" xfId="0" applyNumberFormat="1" applyFont="1" applyFill="1" applyAlignment="1" applyProtection="1">
      <alignment horizontal="right"/>
      <protection locked="0"/>
    </xf>
    <xf numFmtId="165" fontId="10" fillId="2" borderId="0" xfId="4" applyNumberFormat="1" applyFont="1" applyFill="1" applyAlignment="1" applyProtection="1">
      <alignment horizontal="right" vertical="justify" indent="1"/>
      <protection locked="0"/>
    </xf>
    <xf numFmtId="165" fontId="10" fillId="2" borderId="0" xfId="0" applyNumberFormat="1" applyFont="1" applyFill="1" applyAlignment="1" applyProtection="1">
      <alignment horizontal="right" vertical="justify" indent="1"/>
      <protection locked="0"/>
    </xf>
    <xf numFmtId="0" fontId="10" fillId="2" borderId="2" xfId="0" applyFont="1" applyFill="1" applyBorder="1" applyProtection="1">
      <protection locked="0"/>
    </xf>
    <xf numFmtId="165" fontId="10" fillId="2" borderId="2" xfId="0" applyNumberFormat="1" applyFont="1" applyFill="1" applyBorder="1" applyAlignment="1" applyProtection="1">
      <alignment horizontal="right"/>
      <protection locked="0"/>
    </xf>
    <xf numFmtId="165" fontId="10" fillId="2" borderId="2" xfId="0" applyNumberFormat="1" applyFont="1" applyFill="1" applyBorder="1" applyAlignment="1" applyProtection="1">
      <alignment horizontal="right" vertical="justify" indent="1"/>
      <protection locked="0"/>
    </xf>
    <xf numFmtId="0" fontId="7" fillId="2" borderId="0" xfId="0" applyFont="1" applyFill="1"/>
    <xf numFmtId="0" fontId="3" fillId="2" borderId="0" xfId="0" applyFont="1" applyFill="1" applyAlignment="1" applyProtection="1">
      <alignment horizontal="right" vertical="justify" indent="1"/>
      <protection locked="0"/>
    </xf>
    <xf numFmtId="174" fontId="3" fillId="2" borderId="0" xfId="0" applyNumberFormat="1" applyFont="1" applyFill="1" applyAlignment="1">
      <alignment horizontal="right" vertical="justify" indent="1"/>
    </xf>
    <xf numFmtId="174" fontId="3" fillId="2" borderId="0" xfId="0" applyNumberFormat="1" applyFont="1" applyFill="1" applyAlignment="1" applyProtection="1">
      <alignment horizontal="right" vertical="justify" indent="1"/>
      <protection locked="0"/>
    </xf>
    <xf numFmtId="174" fontId="3" fillId="2" borderId="2" xfId="0" applyNumberFormat="1" applyFont="1" applyFill="1" applyBorder="1" applyAlignment="1">
      <alignment horizontal="right" vertical="justify" indent="1"/>
    </xf>
    <xf numFmtId="0" fontId="17" fillId="6" borderId="56" xfId="0" applyFont="1" applyFill="1" applyBorder="1" applyAlignment="1">
      <alignment horizontal="center" vertical="center" wrapText="1"/>
    </xf>
    <xf numFmtId="0" fontId="17" fillId="6" borderId="57" xfId="0" applyFont="1" applyFill="1" applyBorder="1" applyAlignment="1">
      <alignment horizontal="center" vertical="center" wrapText="1"/>
    </xf>
    <xf numFmtId="0" fontId="17" fillId="6" borderId="58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0" fontId="17" fillId="0" borderId="55" xfId="0" applyFont="1" applyBorder="1" applyProtection="1">
      <protection locked="0"/>
    </xf>
    <xf numFmtId="0" fontId="3" fillId="0" borderId="56" xfId="0" applyFont="1" applyBorder="1" applyProtection="1">
      <protection locked="0"/>
    </xf>
    <xf numFmtId="0" fontId="17" fillId="0" borderId="56" xfId="0" applyFont="1" applyBorder="1" applyAlignment="1" applyProtection="1">
      <alignment vertical="center"/>
      <protection locked="0"/>
    </xf>
    <xf numFmtId="0" fontId="17" fillId="0" borderId="56" xfId="0" applyFont="1" applyBorder="1" applyProtection="1">
      <protection locked="0"/>
    </xf>
    <xf numFmtId="0" fontId="17" fillId="6" borderId="54" xfId="0" applyFont="1" applyFill="1" applyBorder="1" applyAlignment="1">
      <alignment horizontal="center" vertical="center" wrapText="1"/>
    </xf>
    <xf numFmtId="0" fontId="3" fillId="0" borderId="54" xfId="0" applyFont="1" applyBorder="1" applyProtection="1">
      <protection locked="0"/>
    </xf>
    <xf numFmtId="3" fontId="3" fillId="0" borderId="54" xfId="0" applyNumberFormat="1" applyFont="1" applyBorder="1" applyAlignment="1" applyProtection="1">
      <alignment vertical="center"/>
      <protection locked="0"/>
    </xf>
    <xf numFmtId="0" fontId="17" fillId="6" borderId="56" xfId="2" applyFont="1" applyFill="1" applyBorder="1" applyAlignment="1">
      <alignment horizontal="center" vertical="center" wrapText="1"/>
    </xf>
    <xf numFmtId="0" fontId="17" fillId="3" borderId="54" xfId="2" applyFont="1" applyFill="1" applyBorder="1" applyAlignment="1">
      <alignment horizontal="center" vertical="center" wrapText="1"/>
    </xf>
    <xf numFmtId="0" fontId="3" fillId="0" borderId="54" xfId="0" applyFont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10" fontId="0" fillId="0" borderId="54" xfId="0" applyNumberFormat="1" applyBorder="1" applyAlignment="1">
      <alignment horizontal="center" vertical="center"/>
    </xf>
    <xf numFmtId="0" fontId="17" fillId="3" borderId="57" xfId="2" applyFont="1" applyFill="1" applyBorder="1" applyAlignment="1">
      <alignment horizontal="center" vertical="center" wrapText="1"/>
    </xf>
    <xf numFmtId="0" fontId="17" fillId="3" borderId="59" xfId="2" applyFont="1" applyFill="1" applyBorder="1" applyAlignment="1">
      <alignment horizontal="center" vertical="center" wrapText="1"/>
    </xf>
    <xf numFmtId="0" fontId="44" fillId="3" borderId="55" xfId="2" applyFont="1" applyFill="1" applyBorder="1" applyAlignment="1">
      <alignment horizontal="center" vertical="center" wrapText="1"/>
    </xf>
    <xf numFmtId="0" fontId="17" fillId="6" borderId="54" xfId="2" applyFont="1" applyFill="1" applyBorder="1" applyAlignment="1">
      <alignment horizontal="center" vertical="center" wrapText="1"/>
    </xf>
    <xf numFmtId="0" fontId="17" fillId="6" borderId="55" xfId="2" applyFont="1" applyFill="1" applyBorder="1" applyAlignment="1">
      <alignment horizontal="center" vertical="center" wrapText="1"/>
    </xf>
    <xf numFmtId="0" fontId="17" fillId="3" borderId="55" xfId="2" applyFont="1" applyFill="1" applyBorder="1" applyAlignment="1">
      <alignment horizontal="center" vertical="center" wrapText="1"/>
    </xf>
    <xf numFmtId="49" fontId="40" fillId="4" borderId="54" xfId="0" applyNumberFormat="1" applyFont="1" applyFill="1" applyBorder="1" applyAlignment="1">
      <alignment horizontal="left" vertical="center" wrapText="1"/>
    </xf>
    <xf numFmtId="0" fontId="0" fillId="2" borderId="54" xfId="0" applyFill="1" applyBorder="1" applyAlignment="1">
      <alignment horizontal="center" vertical="center"/>
    </xf>
    <xf numFmtId="10" fontId="0" fillId="2" borderId="54" xfId="0" applyNumberFormat="1" applyFill="1" applyBorder="1" applyAlignment="1">
      <alignment horizontal="center" vertical="center"/>
    </xf>
    <xf numFmtId="49" fontId="40" fillId="4" borderId="44" xfId="0" applyNumberFormat="1" applyFont="1" applyFill="1" applyBorder="1" applyAlignment="1">
      <alignment horizontal="left" vertical="center" wrapText="1"/>
    </xf>
    <xf numFmtId="0" fontId="3" fillId="6" borderId="56" xfId="0" applyFont="1" applyFill="1" applyBorder="1"/>
    <xf numFmtId="0" fontId="3" fillId="0" borderId="56" xfId="0" applyFont="1" applyBorder="1"/>
    <xf numFmtId="0" fontId="3" fillId="0" borderId="56" xfId="0" applyFont="1" applyBorder="1" applyAlignment="1">
      <alignment vertical="center"/>
    </xf>
    <xf numFmtId="0" fontId="0" fillId="5" borderId="54" xfId="0" applyFill="1" applyBorder="1" applyAlignment="1">
      <alignment horizontal="center" vertical="center"/>
    </xf>
    <xf numFmtId="10" fontId="0" fillId="5" borderId="54" xfId="0" applyNumberFormat="1" applyFill="1" applyBorder="1" applyAlignment="1">
      <alignment horizontal="center" vertical="center"/>
    </xf>
    <xf numFmtId="0" fontId="3" fillId="5" borderId="54" xfId="0" applyFont="1" applyFill="1" applyBorder="1" applyAlignment="1" applyProtection="1">
      <alignment horizontal="center" vertical="center"/>
      <protection locked="0"/>
    </xf>
    <xf numFmtId="0" fontId="8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89" fillId="0" borderId="0" xfId="0" applyFont="1"/>
    <xf numFmtId="49" fontId="41" fillId="0" borderId="0" xfId="0" applyNumberFormat="1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9" fontId="17" fillId="0" borderId="0" xfId="0" applyNumberFormat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9" fontId="41" fillId="0" borderId="0" xfId="3" applyFont="1" applyFill="1" applyBorder="1" applyAlignment="1">
      <alignment horizontal="center"/>
    </xf>
    <xf numFmtId="49" fontId="92" fillId="4" borderId="7" xfId="0" applyNumberFormat="1" applyFont="1" applyFill="1" applyBorder="1" applyAlignment="1">
      <alignment vertical="center"/>
    </xf>
    <xf numFmtId="49" fontId="92" fillId="4" borderId="0" xfId="0" applyNumberFormat="1" applyFont="1" applyFill="1" applyAlignment="1">
      <alignment vertical="center"/>
    </xf>
    <xf numFmtId="49" fontId="41" fillId="4" borderId="0" xfId="0" applyNumberFormat="1" applyFont="1" applyFill="1" applyAlignment="1">
      <alignment horizontal="left" vertical="center" wrapText="1"/>
    </xf>
    <xf numFmtId="10" fontId="17" fillId="0" borderId="0" xfId="0" applyNumberFormat="1" applyFont="1" applyAlignment="1" applyProtection="1">
      <alignment horizontal="center" vertical="center"/>
      <protection locked="0"/>
    </xf>
    <xf numFmtId="49" fontId="40" fillId="4" borderId="0" xfId="0" applyNumberFormat="1" applyFont="1" applyFill="1" applyAlignment="1">
      <alignment horizontal="left" vertical="center" wrapText="1"/>
    </xf>
    <xf numFmtId="49" fontId="40" fillId="4" borderId="55" xfId="0" applyNumberFormat="1" applyFont="1" applyFill="1" applyBorder="1" applyAlignment="1">
      <alignment horizontal="left" vertical="center" wrapText="1"/>
    </xf>
    <xf numFmtId="0" fontId="0" fillId="0" borderId="55" xfId="0" applyBorder="1" applyAlignment="1">
      <alignment horizontal="center" vertical="center"/>
    </xf>
    <xf numFmtId="49" fontId="92" fillId="4" borderId="0" xfId="0" applyNumberFormat="1" applyFont="1" applyFill="1" applyAlignment="1">
      <alignment horizontal="left" vertical="center"/>
    </xf>
    <xf numFmtId="49" fontId="40" fillId="5" borderId="54" xfId="0" applyNumberFormat="1" applyFont="1" applyFill="1" applyBorder="1" applyAlignment="1">
      <alignment horizontal="left" vertical="center" wrapText="1"/>
    </xf>
    <xf numFmtId="49" fontId="41" fillId="5" borderId="23" xfId="0" applyNumberFormat="1" applyFont="1" applyFill="1" applyBorder="1" applyAlignment="1">
      <alignment horizontal="left" vertical="center" wrapText="1"/>
    </xf>
    <xf numFmtId="0" fontId="17" fillId="5" borderId="23" xfId="0" applyFont="1" applyFill="1" applyBorder="1" applyAlignment="1" applyProtection="1">
      <alignment horizontal="center" vertical="center"/>
      <protection locked="0"/>
    </xf>
    <xf numFmtId="10" fontId="17" fillId="5" borderId="59" xfId="0" applyNumberFormat="1" applyFont="1" applyFill="1" applyBorder="1" applyAlignment="1" applyProtection="1">
      <alignment horizontal="center" vertical="center"/>
      <protection locked="0"/>
    </xf>
    <xf numFmtId="0" fontId="17" fillId="5" borderId="54" xfId="0" applyFont="1" applyFill="1" applyBorder="1" applyAlignment="1" applyProtection="1">
      <alignment horizontal="center" vertical="center"/>
      <protection locked="0"/>
    </xf>
    <xf numFmtId="10" fontId="17" fillId="5" borderId="54" xfId="0" applyNumberFormat="1" applyFont="1" applyFill="1" applyBorder="1" applyAlignment="1" applyProtection="1">
      <alignment horizontal="center" vertical="center"/>
      <protection locked="0"/>
    </xf>
    <xf numFmtId="9" fontId="17" fillId="0" borderId="0" xfId="3" applyFont="1" applyBorder="1" applyAlignment="1" applyProtection="1">
      <alignment horizontal="center" vertical="center"/>
      <protection locked="0"/>
    </xf>
    <xf numFmtId="0" fontId="27" fillId="2" borderId="0" xfId="7" applyFont="1" applyFill="1"/>
    <xf numFmtId="49" fontId="40" fillId="5" borderId="44" xfId="0" applyNumberFormat="1" applyFont="1" applyFill="1" applyBorder="1" applyAlignment="1">
      <alignment horizontal="left" vertical="center" wrapText="1"/>
    </xf>
    <xf numFmtId="49" fontId="41" fillId="5" borderId="44" xfId="0" applyNumberFormat="1" applyFont="1" applyFill="1" applyBorder="1" applyAlignment="1">
      <alignment horizontal="left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9" fontId="17" fillId="5" borderId="1" xfId="3" applyFont="1" applyFill="1" applyBorder="1" applyAlignment="1" applyProtection="1">
      <alignment horizontal="center" vertical="center"/>
      <protection locked="0"/>
    </xf>
    <xf numFmtId="0" fontId="89" fillId="2" borderId="0" xfId="2" applyFont="1" applyFill="1"/>
    <xf numFmtId="0" fontId="3" fillId="5" borderId="23" xfId="0" applyFont="1" applyFill="1" applyBorder="1" applyAlignment="1">
      <alignment horizontal="center" vertical="top" wrapText="1"/>
    </xf>
    <xf numFmtId="0" fontId="10" fillId="5" borderId="7" xfId="2" applyFont="1" applyFill="1" applyBorder="1" applyAlignment="1">
      <alignment horizontal="left" vertical="top"/>
    </xf>
    <xf numFmtId="0" fontId="0" fillId="5" borderId="0" xfId="0" applyFill="1"/>
    <xf numFmtId="0" fontId="41" fillId="5" borderId="25" xfId="0" applyFont="1" applyFill="1" applyBorder="1" applyAlignment="1">
      <alignment horizontal="left"/>
    </xf>
    <xf numFmtId="0" fontId="38" fillId="5" borderId="25" xfId="0" applyFont="1" applyFill="1" applyBorder="1" applyAlignment="1">
      <alignment vertical="center" wrapText="1"/>
    </xf>
    <xf numFmtId="0" fontId="3" fillId="5" borderId="26" xfId="0" applyFont="1" applyFill="1" applyBorder="1" applyAlignment="1">
      <alignment wrapText="1"/>
    </xf>
    <xf numFmtId="0" fontId="3" fillId="5" borderId="28" xfId="0" applyFont="1" applyFill="1" applyBorder="1" applyAlignment="1">
      <alignment wrapText="1"/>
    </xf>
    <xf numFmtId="0" fontId="78" fillId="5" borderId="5" xfId="0" applyFont="1" applyFill="1" applyBorder="1" applyAlignment="1">
      <alignment horizontal="center" vertical="center" wrapText="1"/>
    </xf>
    <xf numFmtId="0" fontId="78" fillId="5" borderId="4" xfId="0" applyFont="1" applyFill="1" applyBorder="1" applyAlignment="1">
      <alignment horizontal="center" vertical="center" wrapText="1"/>
    </xf>
    <xf numFmtId="0" fontId="78" fillId="5" borderId="5" xfId="0" applyFont="1" applyFill="1" applyBorder="1" applyAlignment="1">
      <alignment vertical="center" wrapText="1"/>
    </xf>
    <xf numFmtId="0" fontId="78" fillId="5" borderId="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wrapText="1"/>
    </xf>
    <xf numFmtId="0" fontId="78" fillId="5" borderId="7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wrapText="1"/>
    </xf>
    <xf numFmtId="0" fontId="17" fillId="3" borderId="60" xfId="0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center" vertical="center" wrapText="1"/>
    </xf>
    <xf numFmtId="0" fontId="78" fillId="0" borderId="5" xfId="0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center" vertical="top" wrapText="1"/>
    </xf>
    <xf numFmtId="3" fontId="3" fillId="5" borderId="23" xfId="0" applyNumberFormat="1" applyFont="1" applyFill="1" applyBorder="1" applyAlignment="1">
      <alignment horizontal="center" vertical="top" wrapText="1"/>
    </xf>
    <xf numFmtId="3" fontId="17" fillId="0" borderId="23" xfId="0" applyNumberFormat="1" applyFont="1" applyBorder="1" applyAlignment="1">
      <alignment horizontal="center" wrapText="1"/>
    </xf>
    <xf numFmtId="49" fontId="40" fillId="4" borderId="56" xfId="0" applyNumberFormat="1" applyFont="1" applyFill="1" applyBorder="1" applyAlignment="1">
      <alignment horizontal="left"/>
    </xf>
    <xf numFmtId="49" fontId="15" fillId="4" borderId="9" xfId="0" applyNumberFormat="1" applyFont="1" applyFill="1" applyBorder="1" applyAlignment="1">
      <alignment horizontal="left"/>
    </xf>
    <xf numFmtId="0" fontId="41" fillId="4" borderId="2" xfId="0" applyFont="1" applyFill="1" applyBorder="1" applyAlignment="1">
      <alignment horizontal="center" vertical="center"/>
    </xf>
    <xf numFmtId="166" fontId="41" fillId="4" borderId="10" xfId="0" applyNumberFormat="1" applyFont="1" applyFill="1" applyBorder="1" applyAlignment="1">
      <alignment horizontal="center" vertical="center"/>
    </xf>
    <xf numFmtId="0" fontId="17" fillId="3" borderId="56" xfId="2" applyFont="1" applyFill="1" applyBorder="1" applyAlignment="1">
      <alignment horizontal="center" vertical="center" wrapText="1"/>
    </xf>
    <xf numFmtId="166" fontId="41" fillId="4" borderId="4" xfId="0" applyNumberFormat="1" applyFont="1" applyFill="1" applyBorder="1" applyAlignment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1" fillId="4" borderId="4" xfId="0" applyFont="1" applyFill="1" applyBorder="1" applyAlignment="1">
      <alignment horizontal="center" vertical="center"/>
    </xf>
    <xf numFmtId="166" fontId="3" fillId="0" borderId="8" xfId="3" applyNumberFormat="1" applyFont="1" applyBorder="1" applyAlignment="1" applyProtection="1">
      <alignment horizontal="center" vertical="center"/>
      <protection locked="0"/>
    </xf>
    <xf numFmtId="10" fontId="0" fillId="0" borderId="55" xfId="0" applyNumberFormat="1" applyBorder="1" applyAlignment="1">
      <alignment horizontal="center" vertical="center"/>
    </xf>
    <xf numFmtId="10" fontId="0" fillId="5" borderId="5" xfId="0" applyNumberFormat="1" applyFill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49" fontId="40" fillId="0" borderId="56" xfId="0" applyNumberFormat="1" applyFont="1" applyBorder="1" applyAlignment="1">
      <alignment horizontal="left"/>
    </xf>
    <xf numFmtId="49" fontId="40" fillId="0" borderId="7" xfId="0" applyNumberFormat="1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49" fontId="40" fillId="0" borderId="7" xfId="0" applyNumberFormat="1" applyFont="1" applyBorder="1" applyAlignment="1">
      <alignment horizontal="left" vertical="center"/>
    </xf>
    <xf numFmtId="49" fontId="40" fillId="5" borderId="7" xfId="0" applyNumberFormat="1" applyFont="1" applyFill="1" applyBorder="1" applyAlignment="1">
      <alignment horizontal="left" vertical="center"/>
    </xf>
    <xf numFmtId="49" fontId="41" fillId="5" borderId="9" xfId="0" applyNumberFormat="1" applyFont="1" applyFill="1" applyBorder="1" applyAlignment="1">
      <alignment horizontal="left" wrapText="1"/>
    </xf>
    <xf numFmtId="10" fontId="13" fillId="5" borderId="2" xfId="0" applyNumberFormat="1" applyFont="1" applyFill="1" applyBorder="1" applyAlignment="1">
      <alignment horizontal="center" vertical="center"/>
    </xf>
    <xf numFmtId="10" fontId="13" fillId="5" borderId="10" xfId="0" applyNumberFormat="1" applyFont="1" applyFill="1" applyBorder="1" applyAlignment="1">
      <alignment horizontal="center" vertical="center"/>
    </xf>
    <xf numFmtId="0" fontId="44" fillId="3" borderId="56" xfId="2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49" fontId="40" fillId="4" borderId="55" xfId="0" applyNumberFormat="1" applyFont="1" applyFill="1" applyBorder="1" applyAlignment="1">
      <alignment horizontal="left"/>
    </xf>
    <xf numFmtId="49" fontId="40" fillId="5" borderId="5" xfId="0" applyNumberFormat="1" applyFont="1" applyFill="1" applyBorder="1" applyAlignment="1">
      <alignment horizontal="left"/>
    </xf>
    <xf numFmtId="49" fontId="40" fillId="4" borderId="5" xfId="0" applyNumberFormat="1" applyFont="1" applyFill="1" applyBorder="1" applyAlignment="1">
      <alignment horizontal="left"/>
    </xf>
    <xf numFmtId="49" fontId="41" fillId="4" borderId="4" xfId="0" applyNumberFormat="1" applyFont="1" applyFill="1" applyBorder="1" applyAlignment="1">
      <alignment horizontal="left"/>
    </xf>
    <xf numFmtId="166" fontId="40" fillId="4" borderId="55" xfId="0" applyNumberFormat="1" applyFont="1" applyFill="1" applyBorder="1" applyAlignment="1">
      <alignment horizontal="center" vertical="center"/>
    </xf>
    <xf numFmtId="166" fontId="40" fillId="5" borderId="5" xfId="0" applyNumberFormat="1" applyFont="1" applyFill="1" applyBorder="1" applyAlignment="1">
      <alignment horizontal="center" vertical="center"/>
    </xf>
    <xf numFmtId="166" fontId="40" fillId="4" borderId="5" xfId="0" applyNumberFormat="1" applyFont="1" applyFill="1" applyBorder="1" applyAlignment="1">
      <alignment horizontal="center" vertical="center"/>
    </xf>
    <xf numFmtId="10" fontId="3" fillId="0" borderId="0" xfId="3" applyNumberFormat="1" applyFont="1" applyBorder="1" applyAlignment="1" applyProtection="1">
      <alignment horizontal="center" vertical="center"/>
      <protection locked="0"/>
    </xf>
    <xf numFmtId="10" fontId="3" fillId="5" borderId="0" xfId="3" applyNumberFormat="1" applyFont="1" applyFill="1" applyBorder="1" applyAlignment="1" applyProtection="1">
      <alignment horizontal="center" vertical="center"/>
      <protection locked="0"/>
    </xf>
    <xf numFmtId="0" fontId="3" fillId="0" borderId="0" xfId="3" applyNumberFormat="1" applyFont="1" applyBorder="1" applyAlignment="1" applyProtection="1">
      <alignment horizontal="center" vertical="center"/>
      <protection locked="0"/>
    </xf>
    <xf numFmtId="0" fontId="3" fillId="5" borderId="0" xfId="3" applyNumberFormat="1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0" fontId="3" fillId="0" borderId="8" xfId="3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/>
    </xf>
    <xf numFmtId="49" fontId="41" fillId="4" borderId="9" xfId="0" applyNumberFormat="1" applyFont="1" applyFill="1" applyBorder="1" applyAlignment="1">
      <alignment horizontal="center" vertical="center"/>
    </xf>
    <xf numFmtId="10" fontId="41" fillId="0" borderId="2" xfId="0" applyNumberFormat="1" applyFont="1" applyBorder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6" borderId="57" xfId="2" applyFont="1" applyFill="1" applyBorder="1" applyAlignment="1">
      <alignment horizontal="center" vertical="center" wrapText="1"/>
    </xf>
    <xf numFmtId="0" fontId="17" fillId="6" borderId="59" xfId="2" applyFont="1" applyFill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/>
      <protection locked="0"/>
    </xf>
    <xf numFmtId="0" fontId="93" fillId="5" borderId="2" xfId="0" applyFont="1" applyFill="1" applyBorder="1" applyProtection="1">
      <protection locked="0"/>
    </xf>
    <xf numFmtId="0" fontId="3" fillId="3" borderId="57" xfId="0" applyFont="1" applyFill="1" applyBorder="1" applyAlignment="1">
      <alignment wrapText="1"/>
    </xf>
    <xf numFmtId="0" fontId="17" fillId="3" borderId="59" xfId="0" applyFont="1" applyFill="1" applyBorder="1" applyAlignment="1">
      <alignment wrapText="1"/>
    </xf>
    <xf numFmtId="0" fontId="17" fillId="3" borderId="59" xfId="0" applyFont="1" applyFill="1" applyBorder="1" applyAlignment="1">
      <alignment horizontal="center"/>
    </xf>
    <xf numFmtId="0" fontId="17" fillId="3" borderId="54" xfId="0" applyFont="1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10" fillId="2" borderId="57" xfId="2" applyFont="1" applyFill="1" applyBorder="1" applyAlignment="1">
      <alignment horizontal="left" vertical="top" wrapText="1"/>
    </xf>
    <xf numFmtId="3" fontId="3" fillId="2" borderId="54" xfId="0" applyNumberFormat="1" applyFont="1" applyFill="1" applyBorder="1" applyAlignment="1">
      <alignment horizontal="center" vertical="top"/>
    </xf>
    <xf numFmtId="9" fontId="3" fillId="2" borderId="54" xfId="3" applyFont="1" applyFill="1" applyBorder="1" applyAlignment="1">
      <alignment horizontal="center" vertical="top"/>
    </xf>
    <xf numFmtId="3" fontId="3" fillId="7" borderId="54" xfId="0" applyNumberFormat="1" applyFont="1" applyFill="1" applyBorder="1" applyAlignment="1">
      <alignment horizontal="center" vertical="top"/>
    </xf>
    <xf numFmtId="9" fontId="3" fillId="7" borderId="54" xfId="3" applyFont="1" applyFill="1" applyBorder="1" applyAlignment="1">
      <alignment horizontal="center" vertical="top"/>
    </xf>
    <xf numFmtId="9" fontId="3" fillId="7" borderId="59" xfId="3" applyFont="1" applyFill="1" applyBorder="1" applyAlignment="1">
      <alignment horizontal="center" vertical="top"/>
    </xf>
    <xf numFmtId="3" fontId="3" fillId="7" borderId="59" xfId="0" applyNumberFormat="1" applyFont="1" applyFill="1" applyBorder="1" applyAlignment="1">
      <alignment horizontal="center" vertical="top"/>
    </xf>
    <xf numFmtId="9" fontId="0" fillId="0" borderId="54" xfId="3" applyFont="1" applyBorder="1" applyAlignment="1">
      <alignment horizontal="center"/>
    </xf>
    <xf numFmtId="0" fontId="10" fillId="5" borderId="57" xfId="2" applyFont="1" applyFill="1" applyBorder="1" applyAlignment="1">
      <alignment horizontal="left" vertical="top"/>
    </xf>
    <xf numFmtId="3" fontId="3" fillId="5" borderId="54" xfId="0" applyNumberFormat="1" applyFont="1" applyFill="1" applyBorder="1" applyAlignment="1">
      <alignment horizontal="center" vertical="top"/>
    </xf>
    <xf numFmtId="9" fontId="3" fillId="5" borderId="54" xfId="3" applyFont="1" applyFill="1" applyBorder="1" applyAlignment="1">
      <alignment horizontal="center" vertical="top"/>
    </xf>
    <xf numFmtId="9" fontId="3" fillId="5" borderId="59" xfId="3" applyFont="1" applyFill="1" applyBorder="1" applyAlignment="1">
      <alignment horizontal="center" vertical="top"/>
    </xf>
    <xf numFmtId="3" fontId="3" fillId="5" borderId="59" xfId="0" applyNumberFormat="1" applyFont="1" applyFill="1" applyBorder="1" applyAlignment="1">
      <alignment horizontal="center" vertical="top"/>
    </xf>
    <xf numFmtId="9" fontId="0" fillId="5" borderId="54" xfId="3" applyFont="1" applyFill="1" applyBorder="1" applyAlignment="1">
      <alignment horizontal="center"/>
    </xf>
    <xf numFmtId="0" fontId="10" fillId="2" borderId="57" xfId="2" applyFont="1" applyFill="1" applyBorder="1" applyAlignment="1">
      <alignment horizontal="left" vertical="top"/>
    </xf>
    <xf numFmtId="0" fontId="38" fillId="2" borderId="54" xfId="0" applyFont="1" applyFill="1" applyBorder="1" applyAlignment="1">
      <alignment horizontal="center"/>
    </xf>
    <xf numFmtId="3" fontId="17" fillId="2" borderId="54" xfId="0" applyNumberFormat="1" applyFont="1" applyFill="1" applyBorder="1" applyAlignment="1">
      <alignment horizontal="center"/>
    </xf>
    <xf numFmtId="9" fontId="19" fillId="0" borderId="54" xfId="0" applyNumberFormat="1" applyFont="1" applyBorder="1" applyAlignment="1">
      <alignment horizontal="center"/>
    </xf>
    <xf numFmtId="0" fontId="17" fillId="3" borderId="54" xfId="0" applyFont="1" applyFill="1" applyBorder="1" applyAlignment="1" applyProtection="1">
      <alignment horizontal="center" vertical="center"/>
      <protection locked="0"/>
    </xf>
    <xf numFmtId="0" fontId="17" fillId="3" borderId="54" xfId="0" applyFont="1" applyFill="1" applyBorder="1" applyAlignment="1">
      <alignment horizontal="center" vertical="center" wrapText="1"/>
    </xf>
    <xf numFmtId="0" fontId="44" fillId="3" borderId="54" xfId="0" applyFont="1" applyFill="1" applyBorder="1" applyAlignment="1">
      <alignment horizontal="center" vertical="center" wrapText="1"/>
    </xf>
    <xf numFmtId="0" fontId="44" fillId="12" borderId="54" xfId="0" applyFont="1" applyFill="1" applyBorder="1" applyAlignment="1">
      <alignment horizontal="center" vertical="center"/>
    </xf>
    <xf numFmtId="0" fontId="3" fillId="0" borderId="54" xfId="0" applyFont="1" applyBorder="1" applyAlignment="1">
      <alignment wrapText="1"/>
    </xf>
    <xf numFmtId="0" fontId="3" fillId="2" borderId="54" xfId="0" applyFont="1" applyFill="1" applyBorder="1" applyAlignment="1">
      <alignment wrapText="1"/>
    </xf>
    <xf numFmtId="0" fontId="3" fillId="2" borderId="54" xfId="0" applyFont="1" applyFill="1" applyBorder="1" applyProtection="1">
      <protection locked="0"/>
    </xf>
    <xf numFmtId="0" fontId="78" fillId="0" borderId="54" xfId="0" applyFont="1" applyBorder="1" applyAlignment="1">
      <alignment vertical="center" wrapText="1"/>
    </xf>
    <xf numFmtId="0" fontId="78" fillId="0" borderId="54" xfId="0" applyFont="1" applyBorder="1" applyAlignment="1">
      <alignment horizontal="right" vertical="center" wrapText="1"/>
    </xf>
    <xf numFmtId="0" fontId="78" fillId="0" borderId="54" xfId="0" applyFont="1" applyBorder="1" applyAlignment="1">
      <alignment horizontal="center" vertical="center" wrapText="1"/>
    </xf>
    <xf numFmtId="0" fontId="78" fillId="0" borderId="54" xfId="0" applyFont="1" applyBorder="1" applyAlignment="1">
      <alignment vertical="center"/>
    </xf>
    <xf numFmtId="0" fontId="78" fillId="0" borderId="54" xfId="0" applyFont="1" applyBorder="1" applyAlignment="1">
      <alignment horizontal="center" vertical="center"/>
    </xf>
    <xf numFmtId="0" fontId="3" fillId="5" borderId="54" xfId="0" applyFont="1" applyFill="1" applyBorder="1" applyAlignment="1">
      <alignment wrapText="1"/>
    </xf>
    <xf numFmtId="0" fontId="3" fillId="5" borderId="54" xfId="0" applyFont="1" applyFill="1" applyBorder="1" applyProtection="1">
      <protection locked="0"/>
    </xf>
    <xf numFmtId="0" fontId="78" fillId="5" borderId="54" xfId="0" applyFont="1" applyFill="1" applyBorder="1" applyAlignment="1">
      <alignment horizontal="right" vertical="center" wrapText="1"/>
    </xf>
    <xf numFmtId="0" fontId="78" fillId="5" borderId="55" xfId="0" applyFont="1" applyFill="1" applyBorder="1" applyAlignment="1">
      <alignment vertical="center" wrapText="1"/>
    </xf>
    <xf numFmtId="0" fontId="78" fillId="5" borderId="54" xfId="0" applyFont="1" applyFill="1" applyBorder="1" applyAlignment="1">
      <alignment vertical="center"/>
    </xf>
    <xf numFmtId="0" fontId="78" fillId="5" borderId="54" xfId="0" applyFont="1" applyFill="1" applyBorder="1" applyAlignment="1">
      <alignment horizontal="center" vertical="center"/>
    </xf>
    <xf numFmtId="0" fontId="78" fillId="0" borderId="55" xfId="0" applyFont="1" applyBorder="1" applyAlignment="1">
      <alignment horizontal="center" vertical="center" wrapText="1"/>
    </xf>
    <xf numFmtId="0" fontId="78" fillId="5" borderId="54" xfId="0" applyFont="1" applyFill="1" applyBorder="1" applyAlignment="1">
      <alignment vertical="center" wrapText="1"/>
    </xf>
    <xf numFmtId="0" fontId="78" fillId="5" borderId="55" xfId="0" applyFont="1" applyFill="1" applyBorder="1" applyAlignment="1">
      <alignment horizontal="center" vertical="center" wrapText="1"/>
    </xf>
    <xf numFmtId="0" fontId="78" fillId="5" borderId="54" xfId="0" applyFont="1" applyFill="1" applyBorder="1" applyAlignment="1">
      <alignment horizontal="center" vertical="center" wrapText="1"/>
    </xf>
    <xf numFmtId="0" fontId="78" fillId="0" borderId="55" xfId="0" applyFont="1" applyBorder="1" applyAlignment="1">
      <alignment vertical="center" wrapText="1"/>
    </xf>
    <xf numFmtId="0" fontId="17" fillId="2" borderId="54" xfId="0" applyFont="1" applyFill="1" applyBorder="1"/>
    <xf numFmtId="0" fontId="17" fillId="0" borderId="54" xfId="0" applyFont="1" applyBorder="1" applyAlignment="1" applyProtection="1">
      <alignment horizontal="center"/>
      <protection locked="0"/>
    </xf>
    <xf numFmtId="0" fontId="17" fillId="2" borderId="54" xfId="0" applyFont="1" applyFill="1" applyBorder="1" applyAlignment="1">
      <alignment horizontal="center"/>
    </xf>
    <xf numFmtId="0" fontId="17" fillId="2" borderId="54" xfId="0" applyFont="1" applyFill="1" applyBorder="1" applyAlignment="1" applyProtection="1">
      <alignment horizontal="center"/>
      <protection locked="0"/>
    </xf>
    <xf numFmtId="0" fontId="17" fillId="5" borderId="54" xfId="0" applyFont="1" applyFill="1" applyBorder="1" applyAlignment="1">
      <alignment horizontal="center"/>
    </xf>
    <xf numFmtId="0" fontId="17" fillId="5" borderId="54" xfId="0" applyFont="1" applyFill="1" applyBorder="1" applyAlignment="1" applyProtection="1">
      <alignment horizontal="center"/>
      <protection locked="0"/>
    </xf>
    <xf numFmtId="0" fontId="44" fillId="0" borderId="54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/>
    </xf>
    <xf numFmtId="0" fontId="13" fillId="0" borderId="54" xfId="0" applyFont="1" applyBorder="1"/>
    <xf numFmtId="0" fontId="19" fillId="0" borderId="54" xfId="0" applyFont="1" applyBorder="1" applyAlignment="1">
      <alignment horizontal="center"/>
    </xf>
    <xf numFmtId="0" fontId="19" fillId="0" borderId="54" xfId="0" applyFont="1" applyBorder="1" applyAlignment="1" applyProtection="1">
      <alignment horizontal="center"/>
      <protection locked="0"/>
    </xf>
    <xf numFmtId="0" fontId="17" fillId="6" borderId="54" xfId="5" applyFont="1" applyFill="1" applyBorder="1" applyAlignment="1">
      <alignment horizontal="center"/>
    </xf>
    <xf numFmtId="0" fontId="17" fillId="6" borderId="59" xfId="5" applyFont="1" applyFill="1" applyBorder="1" applyAlignment="1">
      <alignment horizontal="center"/>
    </xf>
    <xf numFmtId="0" fontId="17" fillId="6" borderId="57" xfId="5" applyFont="1" applyFill="1" applyBorder="1" applyAlignment="1">
      <alignment horizontal="center"/>
    </xf>
    <xf numFmtId="0" fontId="17" fillId="6" borderId="57" xfId="5" applyFont="1" applyFill="1" applyBorder="1"/>
    <xf numFmtId="0" fontId="17" fillId="6" borderId="59" xfId="5" quotePrefix="1" applyFont="1" applyFill="1" applyBorder="1" applyAlignment="1">
      <alignment horizontal="right"/>
    </xf>
    <xf numFmtId="0" fontId="17" fillId="6" borderId="59" xfId="5" applyFont="1" applyFill="1" applyBorder="1" applyAlignment="1">
      <alignment horizontal="right"/>
    </xf>
    <xf numFmtId="0" fontId="17" fillId="6" borderId="55" xfId="0" applyFont="1" applyFill="1" applyBorder="1" applyAlignment="1">
      <alignment horizontal="center" vertical="center"/>
    </xf>
    <xf numFmtId="3" fontId="10" fillId="9" borderId="55" xfId="6" applyNumberFormat="1" applyFont="1" applyFill="1" applyBorder="1"/>
    <xf numFmtId="3" fontId="3" fillId="2" borderId="55" xfId="0" applyNumberFormat="1" applyFont="1" applyFill="1" applyBorder="1"/>
    <xf numFmtId="3" fontId="3" fillId="0" borderId="55" xfId="0" applyNumberFormat="1" applyFont="1" applyBorder="1"/>
    <xf numFmtId="165" fontId="3" fillId="2" borderId="55" xfId="0" applyNumberFormat="1" applyFont="1" applyFill="1" applyBorder="1" applyAlignment="1">
      <alignment horizontal="center"/>
    </xf>
    <xf numFmtId="165" fontId="3" fillId="0" borderId="55" xfId="0" applyNumberFormat="1" applyFont="1" applyBorder="1" applyAlignment="1">
      <alignment horizontal="center"/>
    </xf>
    <xf numFmtId="0" fontId="55" fillId="6" borderId="55" xfId="0" applyFont="1" applyFill="1" applyBorder="1" applyAlignment="1">
      <alignment horizontal="center" vertical="center"/>
    </xf>
    <xf numFmtId="0" fontId="17" fillId="6" borderId="55" xfId="0" applyFont="1" applyFill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3" fillId="0" borderId="55" xfId="0" applyNumberFormat="1" applyFont="1" applyBorder="1" applyAlignment="1">
      <alignment horizontal="center" vertical="center"/>
    </xf>
    <xf numFmtId="0" fontId="44" fillId="6" borderId="57" xfId="0" applyFont="1" applyFill="1" applyBorder="1" applyAlignment="1">
      <alignment horizontal="center" vertical="center"/>
    </xf>
    <xf numFmtId="0" fontId="44" fillId="6" borderId="59" xfId="0" applyFont="1" applyFill="1" applyBorder="1" applyAlignment="1">
      <alignment vertical="center"/>
    </xf>
    <xf numFmtId="0" fontId="33" fillId="13" borderId="57" xfId="9" applyFont="1" applyFill="1" applyBorder="1" applyAlignment="1">
      <alignment horizontal="center"/>
    </xf>
    <xf numFmtId="0" fontId="33" fillId="6" borderId="57" xfId="0" applyFont="1" applyFill="1" applyBorder="1" applyAlignment="1">
      <alignment horizontal="center" vertical="center"/>
    </xf>
    <xf numFmtId="0" fontId="17" fillId="6" borderId="57" xfId="0" applyFont="1" applyFill="1" applyBorder="1" applyAlignment="1">
      <alignment horizontal="center" vertical="center"/>
    </xf>
    <xf numFmtId="0" fontId="17" fillId="6" borderId="59" xfId="0" applyFont="1" applyFill="1" applyBorder="1" applyAlignment="1">
      <alignment horizontal="center" vertical="center"/>
    </xf>
    <xf numFmtId="0" fontId="83" fillId="2" borderId="45" xfId="0" applyFont="1" applyFill="1" applyBorder="1" applyAlignment="1">
      <alignment horizontal="left" vertical="center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173" fontId="83" fillId="2" borderId="45" xfId="0" applyNumberFormat="1" applyFont="1" applyFill="1" applyBorder="1" applyAlignment="1">
      <alignment horizontal="left"/>
    </xf>
    <xf numFmtId="37" fontId="83" fillId="2" borderId="46" xfId="0" applyNumberFormat="1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6" fillId="2" borderId="61" xfId="4" applyNumberFormat="1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174" fontId="6" fillId="2" borderId="0" xfId="4" applyNumberFormat="1" applyFont="1" applyFill="1" applyBorder="1" applyProtection="1">
      <protection locked="0"/>
    </xf>
    <xf numFmtId="165" fontId="6" fillId="2" borderId="0" xfId="4" applyNumberFormat="1" applyFont="1" applyFill="1" applyBorder="1" applyProtection="1">
      <protection locked="0"/>
    </xf>
    <xf numFmtId="165" fontId="6" fillId="2" borderId="8" xfId="4" applyNumberFormat="1" applyFont="1" applyFill="1" applyBorder="1" applyProtection="1">
      <protection locked="0"/>
    </xf>
    <xf numFmtId="2" fontId="7" fillId="2" borderId="0" xfId="0" applyNumberFormat="1" applyFont="1" applyFill="1" applyProtection="1">
      <protection locked="0"/>
    </xf>
    <xf numFmtId="2" fontId="7" fillId="2" borderId="8" xfId="0" applyNumberFormat="1" applyFont="1" applyFill="1" applyBorder="1" applyProtection="1">
      <protection locked="0"/>
    </xf>
    <xf numFmtId="165" fontId="6" fillId="2" borderId="0" xfId="4" applyNumberFormat="1" applyFont="1" applyFill="1" applyBorder="1" applyAlignment="1" applyProtection="1">
      <alignment horizontal="right"/>
      <protection locked="0"/>
    </xf>
    <xf numFmtId="165" fontId="6" fillId="2" borderId="8" xfId="4" applyNumberFormat="1" applyFont="1" applyFill="1" applyBorder="1" applyAlignment="1" applyProtection="1">
      <alignment horizontal="right"/>
      <protection locked="0"/>
    </xf>
    <xf numFmtId="174" fontId="7" fillId="2" borderId="0" xfId="4" applyNumberFormat="1" applyFont="1" applyFill="1" applyBorder="1" applyProtection="1">
      <protection locked="0"/>
    </xf>
    <xf numFmtId="165" fontId="7" fillId="2" borderId="0" xfId="4" applyNumberFormat="1" applyFont="1" applyFill="1" applyBorder="1" applyAlignment="1" applyProtection="1">
      <alignment horizontal="right"/>
      <protection locked="0"/>
    </xf>
    <xf numFmtId="165" fontId="7" fillId="2" borderId="8" xfId="4" applyNumberFormat="1" applyFont="1" applyFill="1" applyBorder="1" applyAlignment="1" applyProtection="1">
      <alignment horizontal="right"/>
      <protection locked="0"/>
    </xf>
    <xf numFmtId="165" fontId="7" fillId="2" borderId="0" xfId="4" applyNumberFormat="1" applyFont="1" applyFill="1" applyBorder="1" applyProtection="1">
      <protection locked="0"/>
    </xf>
    <xf numFmtId="165" fontId="7" fillId="2" borderId="8" xfId="4" applyNumberFormat="1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74" fontId="7" fillId="2" borderId="2" xfId="4" applyNumberFormat="1" applyFont="1" applyFill="1" applyBorder="1" applyProtection="1">
      <protection locked="0"/>
    </xf>
    <xf numFmtId="165" fontId="7" fillId="2" borderId="2" xfId="4" applyNumberFormat="1" applyFont="1" applyFill="1" applyBorder="1" applyAlignment="1" applyProtection="1">
      <alignment horizontal="right"/>
      <protection locked="0"/>
    </xf>
    <xf numFmtId="165" fontId="7" fillId="2" borderId="10" xfId="4" applyNumberFormat="1" applyFont="1" applyFill="1" applyBorder="1" applyAlignment="1" applyProtection="1">
      <alignment horizontal="right"/>
      <protection locked="0"/>
    </xf>
    <xf numFmtId="0" fontId="14" fillId="37" borderId="0" xfId="0" applyFont="1" applyFill="1" applyAlignment="1">
      <alignment horizontal="center" vertical="center"/>
    </xf>
    <xf numFmtId="0" fontId="17" fillId="6" borderId="61" xfId="0" applyFont="1" applyFill="1" applyBorder="1" applyAlignment="1">
      <alignment horizontal="center" vertical="center" wrapText="1"/>
    </xf>
    <xf numFmtId="0" fontId="17" fillId="6" borderId="62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86" fillId="0" borderId="0" xfId="0" applyFont="1" applyAlignment="1" applyProtection="1">
      <alignment horizontal="left" vertical="center"/>
      <protection locked="0"/>
    </xf>
    <xf numFmtId="0" fontId="17" fillId="3" borderId="63" xfId="2" applyFont="1" applyFill="1" applyBorder="1" applyAlignment="1">
      <alignment horizontal="center" vertical="center" wrapText="1"/>
    </xf>
    <xf numFmtId="0" fontId="17" fillId="3" borderId="62" xfId="2" applyFont="1" applyFill="1" applyBorder="1" applyAlignment="1">
      <alignment horizontal="center" vertical="center" wrapText="1"/>
    </xf>
    <xf numFmtId="166" fontId="3" fillId="0" borderId="63" xfId="3" applyNumberFormat="1" applyFont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17" fillId="3" borderId="61" xfId="2" applyFont="1" applyFill="1" applyBorder="1" applyAlignment="1">
      <alignment horizontal="center" vertical="center" wrapText="1"/>
    </xf>
    <xf numFmtId="0" fontId="44" fillId="3" borderId="62" xfId="2" applyFont="1" applyFill="1" applyBorder="1" applyAlignment="1">
      <alignment horizontal="center" vertical="center" wrapText="1"/>
    </xf>
    <xf numFmtId="0" fontId="44" fillId="3" borderId="63" xfId="2" applyFont="1" applyFill="1" applyBorder="1" applyAlignment="1">
      <alignment horizontal="center" vertical="center" wrapText="1"/>
    </xf>
    <xf numFmtId="10" fontId="0" fillId="0" borderId="62" xfId="0" applyNumberFormat="1" applyBorder="1" applyAlignment="1">
      <alignment horizontal="center" vertical="center"/>
    </xf>
    <xf numFmtId="10" fontId="0" fillId="0" borderId="63" xfId="0" applyNumberFormat="1" applyBorder="1" applyAlignment="1">
      <alignment horizontal="center" vertical="center"/>
    </xf>
    <xf numFmtId="0" fontId="17" fillId="6" borderId="62" xfId="2" applyFont="1" applyFill="1" applyBorder="1" applyAlignment="1">
      <alignment horizontal="center" vertical="center" wrapText="1"/>
    </xf>
    <xf numFmtId="0" fontId="40" fillId="4" borderId="62" xfId="0" applyFont="1" applyFill="1" applyBorder="1" applyAlignment="1">
      <alignment horizontal="center" vertical="center"/>
    </xf>
    <xf numFmtId="0" fontId="17" fillId="6" borderId="61" xfId="2" applyFont="1" applyFill="1" applyBorder="1" applyAlignment="1">
      <alignment horizontal="center" vertical="center" wrapText="1"/>
    </xf>
    <xf numFmtId="0" fontId="17" fillId="6" borderId="63" xfId="2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3" fontId="3" fillId="2" borderId="8" xfId="0" applyNumberFormat="1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top"/>
    </xf>
    <xf numFmtId="3" fontId="3" fillId="5" borderId="8" xfId="0" applyNumberFormat="1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/>
    </xf>
    <xf numFmtId="3" fontId="17" fillId="2" borderId="10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3" fillId="3" borderId="61" xfId="0" applyFont="1" applyFill="1" applyBorder="1" applyAlignment="1">
      <alignment wrapText="1"/>
    </xf>
    <xf numFmtId="0" fontId="17" fillId="3" borderId="61" xfId="0" applyFont="1" applyFill="1" applyBorder="1" applyAlignment="1">
      <alignment wrapText="1"/>
    </xf>
    <xf numFmtId="0" fontId="17" fillId="3" borderId="61" xfId="0" applyFont="1" applyFill="1" applyBorder="1" applyAlignment="1">
      <alignment horizontal="center" wrapText="1"/>
    </xf>
    <xf numFmtId="0" fontId="17" fillId="6" borderId="61" xfId="5" applyFont="1" applyFill="1" applyBorder="1"/>
    <xf numFmtId="0" fontId="17" fillId="6" borderId="61" xfId="5" applyFont="1" applyFill="1" applyBorder="1" applyAlignment="1">
      <alignment horizontal="center"/>
    </xf>
    <xf numFmtId="0" fontId="17" fillId="6" borderId="57" xfId="5" quotePrefix="1" applyFont="1" applyFill="1" applyBorder="1" applyAlignment="1">
      <alignment horizontal="center"/>
    </xf>
    <xf numFmtId="0" fontId="17" fillId="6" borderId="54" xfId="5" quotePrefix="1" applyFont="1" applyFill="1" applyBorder="1" applyAlignment="1">
      <alignment horizontal="center"/>
    </xf>
    <xf numFmtId="0" fontId="17" fillId="6" borderId="59" xfId="5" quotePrefix="1" applyFont="1" applyFill="1" applyBorder="1" applyAlignment="1">
      <alignment horizontal="center"/>
    </xf>
    <xf numFmtId="0" fontId="17" fillId="6" borderId="61" xfId="5" applyFont="1" applyFill="1" applyBorder="1" applyAlignment="1">
      <alignment horizontal="right"/>
    </xf>
    <xf numFmtId="0" fontId="17" fillId="6" borderId="61" xfId="5" quotePrefix="1" applyFont="1" applyFill="1" applyBorder="1" applyAlignment="1">
      <alignment horizontal="center"/>
    </xf>
    <xf numFmtId="0" fontId="17" fillId="6" borderId="9" xfId="5" applyFont="1" applyFill="1" applyBorder="1"/>
    <xf numFmtId="0" fontId="17" fillId="6" borderId="61" xfId="5" quotePrefix="1" applyFont="1" applyFill="1" applyBorder="1" applyAlignment="1">
      <alignment horizontal="right"/>
    </xf>
    <xf numFmtId="0" fontId="17" fillId="6" borderId="7" xfId="5" applyFont="1" applyFill="1" applyBorder="1"/>
    <xf numFmtId="0" fontId="3" fillId="6" borderId="63" xfId="0" applyFont="1" applyFill="1" applyBorder="1"/>
    <xf numFmtId="0" fontId="3" fillId="0" borderId="63" xfId="0" applyFont="1" applyBorder="1"/>
    <xf numFmtId="3" fontId="10" fillId="0" borderId="62" xfId="0" applyNumberFormat="1" applyFont="1" applyBorder="1" applyAlignment="1">
      <alignment horizontal="center"/>
    </xf>
    <xf numFmtId="0" fontId="3" fillId="0" borderId="63" xfId="0" applyFont="1" applyBorder="1" applyAlignment="1">
      <alignment vertical="center"/>
    </xf>
    <xf numFmtId="0" fontId="44" fillId="6" borderId="61" xfId="0" applyFont="1" applyFill="1" applyBorder="1" applyAlignment="1">
      <alignment horizontal="center" vertical="center"/>
    </xf>
    <xf numFmtId="0" fontId="44" fillId="6" borderId="61" xfId="0" applyFont="1" applyFill="1" applyBorder="1" applyAlignment="1">
      <alignment vertical="center"/>
    </xf>
    <xf numFmtId="0" fontId="33" fillId="6" borderId="61" xfId="0" applyFont="1" applyFill="1" applyBorder="1" applyAlignment="1">
      <alignment horizontal="center" vertical="center"/>
    </xf>
    <xf numFmtId="0" fontId="33" fillId="6" borderId="61" xfId="0" applyFont="1" applyFill="1" applyBorder="1" applyAlignment="1">
      <alignment vertical="center"/>
    </xf>
    <xf numFmtId="0" fontId="13" fillId="6" borderId="61" xfId="4" applyNumberFormat="1" applyFont="1" applyFill="1" applyBorder="1" applyAlignment="1">
      <alignment horizontal="center" vertical="center" wrapText="1"/>
    </xf>
    <xf numFmtId="0" fontId="27" fillId="2" borderId="62" xfId="0" applyFont="1" applyFill="1" applyBorder="1"/>
    <xf numFmtId="0" fontId="17" fillId="6" borderId="61" xfId="4" applyNumberFormat="1" applyFont="1" applyFill="1" applyBorder="1" applyAlignment="1">
      <alignment horizontal="center" vertical="center" wrapText="1"/>
    </xf>
    <xf numFmtId="49" fontId="17" fillId="6" borderId="62" xfId="4" applyNumberFormat="1" applyFont="1" applyFill="1" applyBorder="1" applyAlignment="1">
      <alignment horizontal="center" vertical="center" wrapText="1"/>
    </xf>
    <xf numFmtId="0" fontId="29" fillId="2" borderId="0" xfId="2" applyFont="1" applyFill="1"/>
    <xf numFmtId="0" fontId="14" fillId="2" borderId="0" xfId="0" applyFont="1" applyFill="1" applyAlignment="1" applyProtection="1">
      <alignment vertical="center" wrapText="1" indent="1"/>
      <protection locked="0"/>
    </xf>
    <xf numFmtId="0" fontId="98" fillId="2" borderId="57" xfId="2" applyFont="1" applyFill="1" applyBorder="1" applyAlignment="1">
      <alignment horizontal="center" vertical="center" wrapText="1"/>
    </xf>
    <xf numFmtId="0" fontId="98" fillId="2" borderId="61" xfId="2" applyFont="1" applyFill="1" applyBorder="1" applyAlignment="1">
      <alignment horizontal="center" vertical="center" wrapText="1"/>
    </xf>
    <xf numFmtId="0" fontId="98" fillId="2" borderId="59" xfId="2" applyFont="1" applyFill="1" applyBorder="1" applyAlignment="1">
      <alignment horizontal="center" vertical="center" wrapText="1"/>
    </xf>
    <xf numFmtId="0" fontId="97" fillId="2" borderId="7" xfId="2" applyFont="1" applyFill="1" applyBorder="1" applyAlignment="1">
      <alignment horizontal="left" vertical="center" wrapText="1"/>
    </xf>
    <xf numFmtId="0" fontId="97" fillId="0" borderId="0" xfId="0" applyFont="1" applyAlignment="1">
      <alignment horizontal="center" vertical="center"/>
    </xf>
    <xf numFmtId="166" fontId="97" fillId="0" borderId="0" xfId="3" applyNumberFormat="1" applyFont="1" applyBorder="1" applyAlignment="1" applyProtection="1">
      <alignment horizontal="center" vertical="center"/>
      <protection locked="0"/>
    </xf>
    <xf numFmtId="10" fontId="97" fillId="0" borderId="8" xfId="0" applyNumberFormat="1" applyFont="1" applyBorder="1" applyAlignment="1">
      <alignment horizontal="center" vertical="center"/>
    </xf>
    <xf numFmtId="0" fontId="97" fillId="5" borderId="7" xfId="2" applyFont="1" applyFill="1" applyBorder="1" applyAlignment="1">
      <alignment horizontal="left" vertical="center" wrapText="1"/>
    </xf>
    <xf numFmtId="0" fontId="97" fillId="5" borderId="0" xfId="0" applyFont="1" applyFill="1" applyAlignment="1">
      <alignment horizontal="center" vertical="center"/>
    </xf>
    <xf numFmtId="166" fontId="97" fillId="5" borderId="0" xfId="3" applyNumberFormat="1" applyFont="1" applyFill="1" applyBorder="1" applyAlignment="1" applyProtection="1">
      <alignment horizontal="center" vertical="center"/>
      <protection locked="0"/>
    </xf>
    <xf numFmtId="10" fontId="97" fillId="5" borderId="8" xfId="0" applyNumberFormat="1" applyFont="1" applyFill="1" applyBorder="1" applyAlignment="1">
      <alignment horizontal="center" vertical="center"/>
    </xf>
    <xf numFmtId="0" fontId="97" fillId="0" borderId="0" xfId="0" applyFont="1" applyAlignment="1" applyProtection="1">
      <alignment horizontal="center" vertical="center"/>
      <protection locked="0"/>
    </xf>
    <xf numFmtId="0" fontId="97" fillId="0" borderId="7" xfId="0" applyFont="1" applyBorder="1"/>
    <xf numFmtId="0" fontId="98" fillId="5" borderId="9" xfId="2" applyFont="1" applyFill="1" applyBorder="1" applyAlignment="1">
      <alignment horizontal="left" vertical="center" wrapText="1"/>
    </xf>
    <xf numFmtId="0" fontId="98" fillId="5" borderId="2" xfId="0" applyFont="1" applyFill="1" applyBorder="1" applyAlignment="1" applyProtection="1">
      <alignment horizontal="center" vertical="center"/>
      <protection locked="0"/>
    </xf>
    <xf numFmtId="9" fontId="98" fillId="5" borderId="2" xfId="0" applyNumberFormat="1" applyFont="1" applyFill="1" applyBorder="1" applyAlignment="1" applyProtection="1">
      <alignment horizontal="center" vertical="center"/>
      <protection locked="0"/>
    </xf>
    <xf numFmtId="9" fontId="98" fillId="5" borderId="10" xfId="0" applyNumberFormat="1" applyFont="1" applyFill="1" applyBorder="1" applyAlignment="1" applyProtection="1">
      <alignment horizontal="center" vertical="center"/>
      <protection locked="0"/>
    </xf>
    <xf numFmtId="0" fontId="97" fillId="0" borderId="0" xfId="0" applyFont="1" applyProtection="1">
      <protection locked="0"/>
    </xf>
    <xf numFmtId="0" fontId="98" fillId="6" borderId="57" xfId="2" applyFont="1" applyFill="1" applyBorder="1" applyAlignment="1">
      <alignment horizontal="center" vertical="center" wrapText="1"/>
    </xf>
    <xf numFmtId="0" fontId="98" fillId="6" borderId="61" xfId="2" applyFont="1" applyFill="1" applyBorder="1" applyAlignment="1">
      <alignment horizontal="center" vertical="center" wrapText="1"/>
    </xf>
    <xf numFmtId="0" fontId="98" fillId="6" borderId="59" xfId="2" applyFont="1" applyFill="1" applyBorder="1" applyAlignment="1">
      <alignment horizontal="center" vertical="center" wrapText="1"/>
    </xf>
    <xf numFmtId="0" fontId="97" fillId="0" borderId="7" xfId="2" applyFont="1" applyBorder="1" applyAlignment="1">
      <alignment horizontal="left" vertical="center" wrapText="1"/>
    </xf>
    <xf numFmtId="0" fontId="97" fillId="5" borderId="7" xfId="0" applyFont="1" applyFill="1" applyBorder="1" applyAlignment="1">
      <alignment horizontal="left"/>
    </xf>
    <xf numFmtId="0" fontId="98" fillId="2" borderId="9" xfId="2" applyFont="1" applyFill="1" applyBorder="1" applyAlignment="1">
      <alignment horizontal="left" vertical="center" wrapText="1"/>
    </xf>
    <xf numFmtId="0" fontId="98" fillId="0" borderId="2" xfId="0" applyFont="1" applyBorder="1" applyAlignment="1" applyProtection="1">
      <alignment horizontal="center" vertical="center"/>
      <protection locked="0"/>
    </xf>
    <xf numFmtId="166" fontId="98" fillId="0" borderId="2" xfId="3" applyNumberFormat="1" applyFont="1" applyBorder="1" applyAlignment="1" applyProtection="1">
      <alignment horizontal="center" vertical="center"/>
      <protection locked="0"/>
    </xf>
    <xf numFmtId="9" fontId="98" fillId="0" borderId="10" xfId="0" applyNumberFormat="1" applyFont="1" applyBorder="1" applyAlignment="1" applyProtection="1">
      <alignment horizontal="center" vertical="center"/>
      <protection locked="0"/>
    </xf>
    <xf numFmtId="0" fontId="99" fillId="37" borderId="0" xfId="0" applyFont="1" applyFill="1" applyAlignment="1" applyProtection="1">
      <alignment horizontal="center" vertical="center"/>
      <protection locked="0"/>
    </xf>
    <xf numFmtId="0" fontId="100" fillId="0" borderId="0" xfId="0" applyFont="1" applyProtection="1">
      <protection locked="0"/>
    </xf>
    <xf numFmtId="9" fontId="97" fillId="0" borderId="0" xfId="3" applyFont="1" applyBorder="1" applyAlignment="1" applyProtection="1">
      <alignment horizontal="center" vertical="center"/>
      <protection locked="0"/>
    </xf>
    <xf numFmtId="0" fontId="100" fillId="0" borderId="0" xfId="0" applyFont="1" applyAlignment="1">
      <alignment horizontal="center" vertical="center"/>
    </xf>
    <xf numFmtId="10" fontId="100" fillId="0" borderId="8" xfId="0" applyNumberFormat="1" applyFont="1" applyBorder="1" applyAlignment="1">
      <alignment horizontal="center" vertical="center"/>
    </xf>
    <xf numFmtId="0" fontId="97" fillId="5" borderId="0" xfId="0" applyFont="1" applyFill="1" applyAlignment="1" applyProtection="1">
      <alignment horizontal="center" vertical="center"/>
      <protection locked="0"/>
    </xf>
    <xf numFmtId="9" fontId="97" fillId="5" borderId="0" xfId="3" applyFont="1" applyFill="1" applyBorder="1" applyAlignment="1" applyProtection="1">
      <alignment horizontal="center" vertical="center"/>
      <protection locked="0"/>
    </xf>
    <xf numFmtId="0" fontId="100" fillId="5" borderId="0" xfId="0" applyFont="1" applyFill="1" applyAlignment="1">
      <alignment horizontal="center" vertical="center"/>
    </xf>
    <xf numFmtId="10" fontId="100" fillId="5" borderId="8" xfId="0" applyNumberFormat="1" applyFont="1" applyFill="1" applyBorder="1" applyAlignment="1">
      <alignment horizontal="center" vertical="center"/>
    </xf>
    <xf numFmtId="0" fontId="97" fillId="0" borderId="7" xfId="344" applyFont="1" applyBorder="1" applyAlignment="1" applyProtection="1">
      <alignment wrapText="1"/>
      <protection locked="0"/>
    </xf>
    <xf numFmtId="0" fontId="97" fillId="5" borderId="7" xfId="344" applyFont="1" applyFill="1" applyBorder="1" applyAlignment="1" applyProtection="1">
      <alignment vertical="center" wrapText="1"/>
      <protection locked="0"/>
    </xf>
    <xf numFmtId="0" fontId="97" fillId="5" borderId="7" xfId="344" applyFont="1" applyFill="1" applyBorder="1" applyAlignment="1" applyProtection="1">
      <alignment wrapText="1"/>
      <protection locked="0"/>
    </xf>
    <xf numFmtId="166" fontId="97" fillId="5" borderId="8" xfId="3" applyNumberFormat="1" applyFont="1" applyFill="1" applyBorder="1" applyAlignment="1" applyProtection="1">
      <alignment horizontal="center" vertical="center"/>
      <protection locked="0"/>
    </xf>
    <xf numFmtId="0" fontId="98" fillId="5" borderId="9" xfId="344" applyFont="1" applyFill="1" applyBorder="1" applyAlignment="1" applyProtection="1">
      <alignment wrapText="1"/>
      <protection locked="0"/>
    </xf>
    <xf numFmtId="0" fontId="97" fillId="2" borderId="7" xfId="344" applyFont="1" applyFill="1" applyBorder="1" applyAlignment="1" applyProtection="1">
      <alignment wrapText="1"/>
      <protection locked="0"/>
    </xf>
    <xf numFmtId="0" fontId="97" fillId="2" borderId="0" xfId="0" applyFont="1" applyFill="1" applyAlignment="1" applyProtection="1">
      <alignment horizontal="center" vertical="center"/>
      <protection locked="0"/>
    </xf>
    <xf numFmtId="9" fontId="97" fillId="2" borderId="0" xfId="3" applyFont="1" applyFill="1" applyBorder="1" applyAlignment="1" applyProtection="1">
      <alignment horizontal="center" vertical="center"/>
      <protection locked="0"/>
    </xf>
    <xf numFmtId="0" fontId="100" fillId="2" borderId="0" xfId="0" applyFont="1" applyFill="1" applyAlignment="1">
      <alignment horizontal="center"/>
    </xf>
    <xf numFmtId="10" fontId="100" fillId="2" borderId="8" xfId="0" applyNumberFormat="1" applyFont="1" applyFill="1" applyBorder="1" applyAlignment="1">
      <alignment horizontal="center"/>
    </xf>
    <xf numFmtId="0" fontId="100" fillId="0" borderId="0" xfId="0" applyFont="1" applyAlignment="1">
      <alignment horizontal="center"/>
    </xf>
    <xf numFmtId="10" fontId="100" fillId="0" borderId="8" xfId="0" applyNumberFormat="1" applyFont="1" applyBorder="1" applyAlignment="1">
      <alignment horizontal="center"/>
    </xf>
    <xf numFmtId="0" fontId="100" fillId="5" borderId="0" xfId="0" applyFont="1" applyFill="1" applyAlignment="1">
      <alignment horizontal="center"/>
    </xf>
    <xf numFmtId="10" fontId="100" fillId="5" borderId="8" xfId="0" applyNumberFormat="1" applyFont="1" applyFill="1" applyBorder="1" applyAlignment="1">
      <alignment horizontal="center"/>
    </xf>
    <xf numFmtId="0" fontId="101" fillId="5" borderId="2" xfId="0" applyFont="1" applyFill="1" applyBorder="1" applyAlignment="1" applyProtection="1">
      <alignment horizontal="center" vertical="center"/>
      <protection locked="0"/>
    </xf>
    <xf numFmtId="9" fontId="101" fillId="5" borderId="2" xfId="0" applyNumberFormat="1" applyFont="1" applyFill="1" applyBorder="1" applyAlignment="1" applyProtection="1">
      <alignment horizontal="center" vertical="center"/>
      <protection locked="0"/>
    </xf>
    <xf numFmtId="9" fontId="101" fillId="5" borderId="10" xfId="0" applyNumberFormat="1" applyFont="1" applyFill="1" applyBorder="1" applyAlignment="1" applyProtection="1">
      <alignment horizontal="center" vertical="center"/>
      <protection locked="0"/>
    </xf>
    <xf numFmtId="0" fontId="98" fillId="0" borderId="9" xfId="344" applyFont="1" applyBorder="1" applyAlignment="1" applyProtection="1">
      <alignment wrapText="1"/>
      <protection locked="0"/>
    </xf>
    <xf numFmtId="9" fontId="98" fillId="0" borderId="2" xfId="0" applyNumberFormat="1" applyFont="1" applyBorder="1" applyAlignment="1" applyProtection="1">
      <alignment horizontal="center" vertical="center"/>
      <protection locked="0"/>
    </xf>
    <xf numFmtId="9" fontId="97" fillId="5" borderId="8" xfId="3" applyFont="1" applyFill="1" applyBorder="1" applyAlignment="1" applyProtection="1">
      <alignment horizontal="center" vertical="center"/>
      <protection locked="0"/>
    </xf>
    <xf numFmtId="176" fontId="17" fillId="5" borderId="0" xfId="4" applyNumberFormat="1" applyFont="1" applyFill="1" applyBorder="1" applyAlignment="1">
      <alignment horizontal="right" vertical="justify" wrapText="1" indent="1"/>
    </xf>
    <xf numFmtId="176" fontId="3" fillId="2" borderId="0" xfId="0" applyNumberFormat="1" applyFont="1" applyFill="1" applyAlignment="1" applyProtection="1">
      <alignment horizontal="right" vertical="justify" indent="1"/>
      <protection locked="0"/>
    </xf>
    <xf numFmtId="176" fontId="3" fillId="2" borderId="0" xfId="4" applyNumberFormat="1" applyFont="1" applyFill="1" applyBorder="1" applyAlignment="1">
      <alignment horizontal="right" vertical="justify" wrapText="1" indent="1"/>
    </xf>
    <xf numFmtId="176" fontId="3" fillId="5" borderId="0" xfId="4" applyNumberFormat="1" applyFont="1" applyFill="1" applyBorder="1" applyAlignment="1">
      <alignment horizontal="right" vertical="justify" wrapText="1" indent="1"/>
    </xf>
    <xf numFmtId="176" fontId="10" fillId="2" borderId="0" xfId="4" applyNumberFormat="1" applyFont="1" applyFill="1" applyBorder="1" applyAlignment="1">
      <alignment horizontal="right" vertical="justify" wrapText="1" indent="1"/>
    </xf>
    <xf numFmtId="176" fontId="17" fillId="2" borderId="0" xfId="4" applyNumberFormat="1" applyFont="1" applyFill="1" applyBorder="1" applyAlignment="1">
      <alignment horizontal="right" vertical="justify" wrapText="1" indent="1"/>
    </xf>
    <xf numFmtId="176" fontId="10" fillId="2" borderId="2" xfId="4" applyNumberFormat="1" applyFont="1" applyFill="1" applyBorder="1" applyAlignment="1">
      <alignment horizontal="right" vertical="justify" wrapText="1" indent="1"/>
    </xf>
    <xf numFmtId="176" fontId="10" fillId="5" borderId="0" xfId="4" applyNumberFormat="1" applyFont="1" applyFill="1" applyBorder="1" applyAlignment="1">
      <alignment horizontal="right" vertical="justify" wrapText="1" indent="1"/>
    </xf>
    <xf numFmtId="176" fontId="3" fillId="2" borderId="0" xfId="0" applyNumberFormat="1" applyFont="1" applyFill="1" applyAlignment="1">
      <alignment horizontal="right" vertical="justify" indent="1"/>
    </xf>
    <xf numFmtId="0" fontId="3" fillId="0" borderId="0" xfId="0" applyFont="1" applyAlignment="1" applyProtection="1">
      <alignment horizontal="center"/>
      <protection locked="0"/>
    </xf>
    <xf numFmtId="0" fontId="14" fillId="37" borderId="0" xfId="0" applyFont="1" applyFill="1" applyAlignment="1">
      <alignment horizontal="center" vertical="center" wrapText="1"/>
    </xf>
    <xf numFmtId="0" fontId="14" fillId="37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14" fillId="37" borderId="3" xfId="0" applyFont="1" applyFill="1" applyBorder="1" applyAlignment="1">
      <alignment horizontal="center" vertical="center" wrapText="1"/>
    </xf>
    <xf numFmtId="0" fontId="14" fillId="37" borderId="3" xfId="0" applyFont="1" applyFill="1" applyBorder="1" applyAlignment="1">
      <alignment horizontal="center" vertical="center"/>
    </xf>
    <xf numFmtId="0" fontId="17" fillId="6" borderId="5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57" xfId="0" applyFont="1" applyFill="1" applyBorder="1" applyAlignment="1">
      <alignment horizontal="center" vertical="center" wrapText="1"/>
    </xf>
    <xf numFmtId="0" fontId="17" fillId="6" borderId="58" xfId="0" applyFont="1" applyFill="1" applyBorder="1" applyAlignment="1">
      <alignment horizontal="center" vertical="center" wrapText="1"/>
    </xf>
    <xf numFmtId="0" fontId="17" fillId="6" borderId="61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7" fillId="5" borderId="0" xfId="0" applyFont="1" applyFill="1" applyAlignment="1" applyProtection="1">
      <alignment horizontal="left" wrapText="1"/>
      <protection locked="0"/>
    </xf>
    <xf numFmtId="0" fontId="17" fillId="3" borderId="5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63" xfId="0" applyFont="1" applyFill="1" applyBorder="1" applyAlignment="1">
      <alignment horizontal="center" vertical="center" wrapText="1"/>
    </xf>
    <xf numFmtId="0" fontId="17" fillId="5" borderId="0" xfId="0" applyFont="1" applyFill="1" applyAlignment="1" applyProtection="1">
      <alignment horizontal="left" vertical="top" wrapText="1"/>
      <protection locked="0"/>
    </xf>
    <xf numFmtId="0" fontId="17" fillId="6" borderId="63" xfId="0" applyFont="1" applyFill="1" applyBorder="1" applyAlignment="1">
      <alignment horizontal="center" vertical="center" wrapText="1"/>
    </xf>
    <xf numFmtId="0" fontId="17" fillId="6" borderId="62" xfId="0" applyFont="1" applyFill="1" applyBorder="1" applyAlignment="1">
      <alignment horizontal="center" vertical="center" wrapText="1"/>
    </xf>
    <xf numFmtId="0" fontId="17" fillId="5" borderId="0" xfId="0" applyFont="1" applyFill="1" applyAlignment="1" applyProtection="1">
      <alignment horizontal="left" vertical="center" wrapText="1"/>
      <protection locked="0"/>
    </xf>
    <xf numFmtId="0" fontId="93" fillId="5" borderId="0" xfId="0" applyFont="1" applyFill="1" applyAlignment="1" applyProtection="1">
      <alignment horizontal="left" wrapText="1"/>
      <protection locked="0"/>
    </xf>
    <xf numFmtId="0" fontId="93" fillId="5" borderId="0" xfId="0" applyFont="1" applyFill="1" applyAlignment="1" applyProtection="1">
      <alignment horizontal="left" vertical="center" wrapText="1"/>
      <protection locked="0"/>
    </xf>
    <xf numFmtId="0" fontId="17" fillId="3" borderId="0" xfId="0" applyFont="1" applyFill="1" applyAlignment="1" applyProtection="1">
      <alignment horizontal="left" vertical="center" wrapText="1"/>
      <protection locked="0"/>
    </xf>
    <xf numFmtId="0" fontId="86" fillId="0" borderId="0" xfId="0" applyFont="1" applyAlignment="1" applyProtection="1">
      <alignment horizontal="left" vertical="center" wrapText="1"/>
      <protection locked="0"/>
    </xf>
    <xf numFmtId="0" fontId="17" fillId="6" borderId="55" xfId="0" applyFont="1" applyFill="1" applyBorder="1" applyAlignment="1">
      <alignment horizontal="center" vertical="center" wrapText="1"/>
    </xf>
    <xf numFmtId="0" fontId="14" fillId="37" borderId="0" xfId="0" applyFont="1" applyFill="1" applyAlignment="1" applyProtection="1">
      <alignment horizontal="center" vertical="center" wrapText="1"/>
      <protection locked="0"/>
    </xf>
    <xf numFmtId="0" fontId="14" fillId="37" borderId="0" xfId="0" applyFont="1" applyFill="1" applyAlignment="1" applyProtection="1">
      <alignment horizontal="center" vertical="center"/>
      <protection locked="0"/>
    </xf>
    <xf numFmtId="0" fontId="17" fillId="6" borderId="4" xfId="0" applyFont="1" applyFill="1" applyBorder="1" applyAlignment="1">
      <alignment horizontal="center" vertical="center" wrapText="1"/>
    </xf>
    <xf numFmtId="0" fontId="39" fillId="37" borderId="0" xfId="0" applyFont="1" applyFill="1" applyAlignment="1">
      <alignment wrapText="1"/>
    </xf>
    <xf numFmtId="0" fontId="17" fillId="5" borderId="0" xfId="0" applyFont="1" applyFill="1" applyAlignment="1" applyProtection="1">
      <alignment vertical="center" wrapText="1"/>
      <protection locked="0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wrapText="1"/>
    </xf>
    <xf numFmtId="0" fontId="17" fillId="6" borderId="56" xfId="2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38" fillId="6" borderId="55" xfId="2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38" fillId="6" borderId="62" xfId="2" applyFont="1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0" fontId="38" fillId="6" borderId="57" xfId="2" applyFont="1" applyFill="1" applyBorder="1" applyAlignment="1">
      <alignment horizontal="center" vertical="center" wrapText="1"/>
    </xf>
    <xf numFmtId="0" fontId="38" fillId="6" borderId="59" xfId="2" applyFont="1" applyFill="1" applyBorder="1" applyAlignment="1">
      <alignment horizontal="center" vertical="center" wrapText="1"/>
    </xf>
    <xf numFmtId="0" fontId="17" fillId="5" borderId="25" xfId="0" applyFont="1" applyFill="1" applyBorder="1" applyAlignment="1" applyProtection="1">
      <alignment horizontal="left"/>
      <protection locked="0"/>
    </xf>
    <xf numFmtId="49" fontId="42" fillId="4" borderId="6" xfId="0" applyNumberFormat="1" applyFont="1" applyFill="1" applyBorder="1" applyAlignment="1">
      <alignment horizontal="left" wrapText="1"/>
    </xf>
    <xf numFmtId="49" fontId="42" fillId="4" borderId="0" xfId="0" applyNumberFormat="1" applyFont="1" applyFill="1" applyAlignment="1">
      <alignment horizontal="left" wrapText="1"/>
    </xf>
    <xf numFmtId="49" fontId="42" fillId="4" borderId="6" xfId="0" applyNumberFormat="1" applyFont="1" applyFill="1" applyBorder="1" applyAlignment="1">
      <alignment horizontal="left" vertical="center" wrapText="1"/>
    </xf>
    <xf numFmtId="49" fontId="42" fillId="4" borderId="0" xfId="0" applyNumberFormat="1" applyFont="1" applyFill="1" applyAlignment="1">
      <alignment horizontal="left" vertical="center" wrapText="1"/>
    </xf>
    <xf numFmtId="0" fontId="17" fillId="5" borderId="2" xfId="0" applyFont="1" applyFill="1" applyBorder="1" applyAlignment="1" applyProtection="1">
      <alignment horizontal="left" wrapText="1"/>
      <protection locked="0"/>
    </xf>
    <xf numFmtId="0" fontId="17" fillId="5" borderId="0" xfId="0" applyFont="1" applyFill="1" applyAlignment="1" applyProtection="1">
      <alignment horizontal="left"/>
      <protection locked="0"/>
    </xf>
    <xf numFmtId="0" fontId="17" fillId="5" borderId="2" xfId="0" applyFont="1" applyFill="1" applyBorder="1" applyAlignment="1" applyProtection="1">
      <alignment horizontal="left"/>
      <protection locked="0"/>
    </xf>
    <xf numFmtId="0" fontId="17" fillId="5" borderId="0" xfId="5" applyFont="1" applyFill="1" applyAlignment="1">
      <alignment horizontal="left" vertical="center" wrapText="1"/>
    </xf>
    <xf numFmtId="0" fontId="17" fillId="5" borderId="25" xfId="5" applyFont="1" applyFill="1" applyBorder="1" applyAlignment="1">
      <alignment horizontal="left" vertical="center" wrapText="1"/>
    </xf>
    <xf numFmtId="0" fontId="22" fillId="0" borderId="0" xfId="5" applyFont="1" applyAlignment="1">
      <alignment horizontal="center" vertical="center" wrapText="1"/>
    </xf>
    <xf numFmtId="0" fontId="17" fillId="6" borderId="61" xfId="5" quotePrefix="1" applyFont="1" applyFill="1" applyBorder="1" applyAlignment="1">
      <alignment horizontal="center"/>
    </xf>
    <xf numFmtId="0" fontId="17" fillId="6" borderId="61" xfId="5" applyFont="1" applyFill="1" applyBorder="1" applyAlignment="1">
      <alignment horizontal="center"/>
    </xf>
    <xf numFmtId="0" fontId="17" fillId="6" borderId="59" xfId="5" applyFont="1" applyFill="1" applyBorder="1" applyAlignment="1">
      <alignment horizontal="center"/>
    </xf>
    <xf numFmtId="0" fontId="17" fillId="6" borderId="55" xfId="5" quotePrefix="1" applyFont="1" applyFill="1" applyBorder="1" applyAlignment="1">
      <alignment horizontal="center" vertical="center"/>
    </xf>
    <xf numFmtId="0" fontId="17" fillId="6" borderId="4" xfId="5" applyFont="1" applyFill="1" applyBorder="1" applyAlignment="1">
      <alignment horizontal="center" vertical="center"/>
    </xf>
    <xf numFmtId="0" fontId="17" fillId="5" borderId="2" xfId="5" applyFont="1" applyFill="1" applyBorder="1" applyAlignment="1">
      <alignment horizontal="left" vertical="center" wrapText="1"/>
    </xf>
    <xf numFmtId="0" fontId="17" fillId="6" borderId="62" xfId="5" quotePrefix="1" applyFont="1" applyFill="1" applyBorder="1" applyAlignment="1">
      <alignment horizontal="center"/>
    </xf>
    <xf numFmtId="0" fontId="17" fillId="6" borderId="62" xfId="5" applyFont="1" applyFill="1" applyBorder="1" applyAlignment="1">
      <alignment horizontal="center"/>
    </xf>
    <xf numFmtId="0" fontId="17" fillId="6" borderId="63" xfId="5" quotePrefix="1" applyFont="1" applyFill="1" applyBorder="1" applyAlignment="1">
      <alignment horizontal="center"/>
    </xf>
    <xf numFmtId="0" fontId="17" fillId="3" borderId="5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6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3" fontId="38" fillId="3" borderId="56" xfId="6" applyNumberFormat="1" applyFont="1" applyFill="1" applyBorder="1" applyAlignment="1">
      <alignment horizontal="left" vertical="center"/>
    </xf>
    <xf numFmtId="3" fontId="38" fillId="3" borderId="9" xfId="6" applyNumberFormat="1" applyFont="1" applyFill="1" applyBorder="1" applyAlignment="1">
      <alignment horizontal="left" vertical="center"/>
    </xf>
    <xf numFmtId="0" fontId="38" fillId="5" borderId="2" xfId="5" applyFont="1" applyFill="1" applyBorder="1" applyAlignment="1">
      <alignment horizontal="left" vertical="center" wrapText="1"/>
    </xf>
    <xf numFmtId="0" fontId="27" fillId="11" borderId="0" xfId="0" applyFont="1" applyFill="1" applyAlignment="1">
      <alignment horizontal="left" vertical="center" wrapText="1"/>
    </xf>
    <xf numFmtId="0" fontId="17" fillId="3" borderId="6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7" fillId="2" borderId="0" xfId="8" applyFont="1" applyFill="1" applyAlignment="1">
      <alignment horizontal="left" vertical="center" wrapText="1"/>
    </xf>
    <xf numFmtId="0" fontId="38" fillId="5" borderId="0" xfId="0" applyFont="1" applyFill="1" applyAlignment="1">
      <alignment horizontal="left" vertical="center"/>
    </xf>
    <xf numFmtId="0" fontId="38" fillId="5" borderId="2" xfId="0" applyFont="1" applyFill="1" applyBorder="1" applyAlignment="1">
      <alignment horizontal="left" vertical="center"/>
    </xf>
    <xf numFmtId="0" fontId="17" fillId="6" borderId="55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left" vertical="center"/>
    </xf>
    <xf numFmtId="0" fontId="53" fillId="5" borderId="2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justify" vertical="center" wrapText="1"/>
    </xf>
    <xf numFmtId="0" fontId="38" fillId="5" borderId="2" xfId="0" applyFont="1" applyFill="1" applyBorder="1" applyAlignment="1">
      <alignment horizontal="justify" vertical="center" wrapText="1"/>
    </xf>
    <xf numFmtId="0" fontId="17" fillId="6" borderId="57" xfId="0" applyFont="1" applyFill="1" applyBorder="1" applyAlignment="1">
      <alignment horizontal="center" vertical="center"/>
    </xf>
    <xf numFmtId="0" fontId="17" fillId="6" borderId="59" xfId="0" applyFont="1" applyFill="1" applyBorder="1" applyAlignment="1">
      <alignment horizontal="center" vertical="center"/>
    </xf>
    <xf numFmtId="0" fontId="17" fillId="6" borderId="56" xfId="0" applyFont="1" applyFill="1" applyBorder="1" applyAlignment="1">
      <alignment horizontal="center" vertical="center"/>
    </xf>
    <xf numFmtId="0" fontId="17" fillId="6" borderId="63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44" fillId="5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7" fillId="5" borderId="0" xfId="7" applyFont="1" applyFill="1" applyAlignment="1">
      <alignment horizontal="left" wrapText="1"/>
    </xf>
    <xf numFmtId="0" fontId="17" fillId="5" borderId="0" xfId="7" applyFont="1" applyFill="1" applyAlignment="1">
      <alignment horizontal="left"/>
    </xf>
    <xf numFmtId="0" fontId="44" fillId="5" borderId="2" xfId="9" applyFont="1" applyFill="1" applyBorder="1" applyAlignment="1">
      <alignment horizontal="left"/>
    </xf>
    <xf numFmtId="0" fontId="44" fillId="13" borderId="32" xfId="9" applyFont="1" applyFill="1" applyBorder="1" applyAlignment="1">
      <alignment horizontal="center" vertical="center"/>
    </xf>
    <xf numFmtId="0" fontId="44" fillId="13" borderId="33" xfId="9" applyFont="1" applyFill="1" applyBorder="1" applyAlignment="1">
      <alignment horizontal="center" vertical="center"/>
    </xf>
    <xf numFmtId="0" fontId="44" fillId="13" borderId="57" xfId="9" applyFont="1" applyFill="1" applyBorder="1" applyAlignment="1">
      <alignment horizontal="center"/>
    </xf>
    <xf numFmtId="0" fontId="44" fillId="13" borderId="61" xfId="9" applyFont="1" applyFill="1" applyBorder="1" applyAlignment="1">
      <alignment horizontal="center"/>
    </xf>
    <xf numFmtId="0" fontId="44" fillId="13" borderId="57" xfId="10" applyFont="1" applyFill="1" applyBorder="1" applyAlignment="1">
      <alignment horizontal="center" vertical="center" wrapText="1"/>
    </xf>
    <xf numFmtId="0" fontId="44" fillId="13" borderId="59" xfId="10" applyFont="1" applyFill="1" applyBorder="1" applyAlignment="1">
      <alignment horizontal="center" vertical="center" wrapText="1"/>
    </xf>
    <xf numFmtId="0" fontId="44" fillId="5" borderId="0" xfId="9" applyFont="1" applyFill="1" applyAlignment="1">
      <alignment horizontal="left"/>
    </xf>
    <xf numFmtId="0" fontId="44" fillId="13" borderId="59" xfId="9" applyFont="1" applyFill="1" applyBorder="1" applyAlignment="1">
      <alignment horizontal="center"/>
    </xf>
    <xf numFmtId="0" fontId="44" fillId="13" borderId="61" xfId="1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/>
    </xf>
    <xf numFmtId="0" fontId="44" fillId="5" borderId="2" xfId="9" applyFont="1" applyFill="1" applyBorder="1" applyAlignment="1">
      <alignment horizontal="left" vertical="center"/>
    </xf>
    <xf numFmtId="0" fontId="33" fillId="13" borderId="32" xfId="9" applyFont="1" applyFill="1" applyBorder="1" applyAlignment="1">
      <alignment horizontal="center" vertical="center"/>
    </xf>
    <xf numFmtId="0" fontId="33" fillId="13" borderId="33" xfId="9" applyFont="1" applyFill="1" applyBorder="1" applyAlignment="1">
      <alignment horizontal="center" vertical="center"/>
    </xf>
    <xf numFmtId="0" fontId="33" fillId="13" borderId="56" xfId="9" applyFont="1" applyFill="1" applyBorder="1" applyAlignment="1">
      <alignment horizontal="center"/>
    </xf>
    <xf numFmtId="0" fontId="33" fillId="13" borderId="62" xfId="9" applyFont="1" applyFill="1" applyBorder="1" applyAlignment="1">
      <alignment horizontal="center"/>
    </xf>
    <xf numFmtId="0" fontId="33" fillId="13" borderId="56" xfId="10" applyFont="1" applyFill="1" applyBorder="1" applyAlignment="1">
      <alignment horizontal="center" vertical="center" wrapText="1"/>
    </xf>
    <xf numFmtId="0" fontId="33" fillId="13" borderId="63" xfId="10" applyFont="1" applyFill="1" applyBorder="1" applyAlignment="1">
      <alignment horizontal="center" vertical="center" wrapText="1"/>
    </xf>
    <xf numFmtId="0" fontId="27" fillId="0" borderId="0" xfId="2" applyFont="1" applyAlignment="1">
      <alignment horizontal="left" vertical="center" wrapText="1"/>
    </xf>
    <xf numFmtId="0" fontId="98" fillId="3" borderId="0" xfId="0" applyFont="1" applyFill="1" applyAlignment="1" applyProtection="1">
      <alignment horizontal="left" vertical="center" wrapText="1"/>
      <protection locked="0"/>
    </xf>
    <xf numFmtId="0" fontId="98" fillId="3" borderId="0" xfId="0" applyFont="1" applyFill="1" applyAlignment="1" applyProtection="1">
      <alignment horizontal="left"/>
      <protection locked="0"/>
    </xf>
    <xf numFmtId="0" fontId="83" fillId="0" borderId="0" xfId="2" applyFont="1" applyAlignment="1">
      <alignment horizontal="left" wrapText="1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99" fillId="37" borderId="0" xfId="0" applyFont="1" applyFill="1" applyAlignment="1" applyProtection="1">
      <alignment horizontal="center" vertical="center" wrapText="1"/>
      <protection locked="0"/>
    </xf>
    <xf numFmtId="0" fontId="99" fillId="37" borderId="0" xfId="0" applyFont="1" applyFill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left" vertical="center" wrapText="1"/>
      <protection locked="0"/>
    </xf>
    <xf numFmtId="0" fontId="98" fillId="5" borderId="2" xfId="0" applyFont="1" applyFill="1" applyBorder="1" applyAlignment="1" applyProtection="1">
      <alignment horizontal="left"/>
      <protection locked="0"/>
    </xf>
    <xf numFmtId="49" fontId="6" fillId="2" borderId="47" xfId="4" applyNumberFormat="1" applyFont="1" applyFill="1" applyBorder="1" applyAlignment="1">
      <alignment horizontal="center" vertical="center" wrapText="1"/>
    </xf>
    <xf numFmtId="49" fontId="6" fillId="2" borderId="45" xfId="4" applyNumberFormat="1" applyFont="1" applyFill="1" applyBorder="1" applyAlignment="1">
      <alignment horizontal="center" vertical="center" wrapText="1"/>
    </xf>
    <xf numFmtId="49" fontId="6" fillId="2" borderId="46" xfId="4" applyNumberFormat="1" applyFont="1" applyFill="1" applyBorder="1" applyAlignment="1">
      <alignment horizontal="center" vertical="center" wrapText="1"/>
    </xf>
    <xf numFmtId="49" fontId="6" fillId="2" borderId="48" xfId="4" applyNumberFormat="1" applyFont="1" applyFill="1" applyBorder="1" applyAlignment="1">
      <alignment horizontal="center" vertical="center" wrapText="1"/>
    </xf>
    <xf numFmtId="49" fontId="6" fillId="2" borderId="0" xfId="4" applyNumberFormat="1" applyFont="1" applyFill="1" applyBorder="1" applyAlignment="1">
      <alignment horizontal="center" vertical="center" wrapText="1"/>
    </xf>
    <xf numFmtId="49" fontId="6" fillId="2" borderId="51" xfId="4" applyNumberFormat="1" applyFont="1" applyFill="1" applyBorder="1" applyAlignment="1">
      <alignment horizontal="center" vertical="center" wrapText="1"/>
    </xf>
    <xf numFmtId="0" fontId="83" fillId="2" borderId="49" xfId="0" applyFont="1" applyFill="1" applyBorder="1" applyAlignment="1">
      <alignment horizontal="center" vertical="center" wrapText="1"/>
    </xf>
    <xf numFmtId="0" fontId="83" fillId="2" borderId="52" xfId="0" applyFont="1" applyFill="1" applyBorder="1" applyAlignment="1">
      <alignment horizontal="center" vertical="center" wrapText="1"/>
    </xf>
    <xf numFmtId="49" fontId="6" fillId="2" borderId="62" xfId="4" applyNumberFormat="1" applyFont="1" applyFill="1" applyBorder="1" applyAlignment="1">
      <alignment horizontal="center" vertical="center" wrapText="1"/>
    </xf>
    <xf numFmtId="49" fontId="6" fillId="2" borderId="63" xfId="4" applyNumberFormat="1" applyFont="1" applyFill="1" applyBorder="1" applyAlignment="1">
      <alignment horizontal="center" vertical="center" wrapText="1"/>
    </xf>
    <xf numFmtId="49" fontId="6" fillId="2" borderId="53" xfId="4" applyNumberFormat="1" applyFont="1" applyFill="1" applyBorder="1" applyAlignment="1">
      <alignment horizontal="center" vertical="center" wrapText="1"/>
    </xf>
    <xf numFmtId="0" fontId="6" fillId="2" borderId="50" xfId="4" applyNumberFormat="1" applyFont="1" applyFill="1" applyBorder="1" applyAlignment="1">
      <alignment horizontal="center" vertical="center" wrapText="1"/>
    </xf>
    <xf numFmtId="0" fontId="13" fillId="6" borderId="50" xfId="4" applyNumberFormat="1" applyFont="1" applyFill="1" applyBorder="1" applyAlignment="1">
      <alignment horizontal="center" vertical="center" wrapText="1"/>
    </xf>
    <xf numFmtId="49" fontId="17" fillId="6" borderId="47" xfId="4" applyNumberFormat="1" applyFont="1" applyFill="1" applyBorder="1" applyAlignment="1">
      <alignment horizontal="center" vertical="center" wrapText="1"/>
    </xf>
    <xf numFmtId="49" fontId="17" fillId="6" borderId="45" xfId="4" applyNumberFormat="1" applyFont="1" applyFill="1" applyBorder="1" applyAlignment="1">
      <alignment horizontal="center" vertical="center" wrapText="1"/>
    </xf>
    <xf numFmtId="49" fontId="17" fillId="6" borderId="46" xfId="4" applyNumberFormat="1" applyFont="1" applyFill="1" applyBorder="1" applyAlignment="1">
      <alignment horizontal="center" vertical="center" wrapText="1"/>
    </xf>
    <xf numFmtId="49" fontId="13" fillId="6" borderId="48" xfId="4" applyNumberFormat="1" applyFont="1" applyFill="1" applyBorder="1" applyAlignment="1">
      <alignment horizontal="center" vertical="center" wrapText="1"/>
    </xf>
    <xf numFmtId="49" fontId="13" fillId="6" borderId="0" xfId="4" applyNumberFormat="1" applyFont="1" applyFill="1" applyBorder="1" applyAlignment="1">
      <alignment horizontal="center" vertical="center" wrapText="1"/>
    </xf>
    <xf numFmtId="49" fontId="13" fillId="6" borderId="51" xfId="4" applyNumberFormat="1" applyFont="1" applyFill="1" applyBorder="1" applyAlignment="1">
      <alignment horizontal="center" vertical="center" wrapText="1"/>
    </xf>
    <xf numFmtId="0" fontId="88" fillId="6" borderId="49" xfId="0" applyFont="1" applyFill="1" applyBorder="1" applyAlignment="1">
      <alignment horizontal="center" vertical="center" wrapText="1"/>
    </xf>
    <xf numFmtId="0" fontId="88" fillId="6" borderId="52" xfId="0" applyFont="1" applyFill="1" applyBorder="1" applyAlignment="1">
      <alignment horizontal="center" vertical="center" wrapText="1"/>
    </xf>
    <xf numFmtId="49" fontId="13" fillId="6" borderId="62" xfId="4" applyNumberFormat="1" applyFont="1" applyFill="1" applyBorder="1" applyAlignment="1">
      <alignment horizontal="center" vertical="center" wrapText="1"/>
    </xf>
    <xf numFmtId="49" fontId="13" fillId="6" borderId="63" xfId="4" applyNumberFormat="1" applyFont="1" applyFill="1" applyBorder="1" applyAlignment="1">
      <alignment horizontal="center" vertical="center" wrapText="1"/>
    </xf>
    <xf numFmtId="49" fontId="13" fillId="6" borderId="53" xfId="4" applyNumberFormat="1" applyFont="1" applyFill="1" applyBorder="1" applyAlignment="1">
      <alignment horizontal="center" vertical="center" wrapText="1"/>
    </xf>
    <xf numFmtId="0" fontId="17" fillId="6" borderId="50" xfId="4" applyNumberFormat="1" applyFont="1" applyFill="1" applyBorder="1" applyAlignment="1">
      <alignment horizontal="center" vertical="center" wrapText="1"/>
    </xf>
    <xf numFmtId="49" fontId="17" fillId="6" borderId="48" xfId="4" applyNumberFormat="1" applyFont="1" applyFill="1" applyBorder="1" applyAlignment="1">
      <alignment horizontal="center" vertical="center" wrapText="1"/>
    </xf>
    <xf numFmtId="49" fontId="17" fillId="6" borderId="0" xfId="4" applyNumberFormat="1" applyFont="1" applyFill="1" applyBorder="1" applyAlignment="1">
      <alignment horizontal="center" vertical="center" wrapText="1"/>
    </xf>
    <xf numFmtId="49" fontId="17" fillId="6" borderId="51" xfId="4" applyNumberFormat="1" applyFont="1" applyFill="1" applyBorder="1" applyAlignment="1">
      <alignment horizontal="center" vertical="center" wrapText="1"/>
    </xf>
    <xf numFmtId="0" fontId="38" fillId="6" borderId="49" xfId="0" applyFont="1" applyFill="1" applyBorder="1" applyAlignment="1">
      <alignment horizontal="center" vertical="center" wrapText="1"/>
    </xf>
    <xf numFmtId="0" fontId="38" fillId="6" borderId="52" xfId="0" applyFont="1" applyFill="1" applyBorder="1" applyAlignment="1">
      <alignment horizontal="center" vertical="center" wrapText="1"/>
    </xf>
    <xf numFmtId="49" fontId="17" fillId="6" borderId="62" xfId="4" applyNumberFormat="1" applyFont="1" applyFill="1" applyBorder="1" applyAlignment="1">
      <alignment horizontal="center" vertical="center" wrapText="1"/>
    </xf>
    <xf numFmtId="49" fontId="17" fillId="6" borderId="63" xfId="4" applyNumberFormat="1" applyFont="1" applyFill="1" applyBorder="1" applyAlignment="1">
      <alignment horizontal="center" vertical="center" wrapText="1"/>
    </xf>
    <xf numFmtId="49" fontId="17" fillId="6" borderId="53" xfId="4" applyNumberFormat="1" applyFont="1" applyFill="1" applyBorder="1" applyAlignment="1">
      <alignment horizontal="center" vertical="center" wrapText="1"/>
    </xf>
    <xf numFmtId="0" fontId="102" fillId="0" borderId="64" xfId="0" applyFont="1" applyBorder="1" applyAlignment="1" applyProtection="1">
      <alignment horizontal="center" vertical="center" wrapText="1"/>
      <protection locked="0"/>
    </xf>
    <xf numFmtId="0" fontId="5" fillId="0" borderId="64" xfId="1" applyFont="1" applyFill="1" applyBorder="1" applyAlignment="1" applyProtection="1">
      <alignment horizontal="justify" vertical="center" wrapText="1"/>
      <protection locked="0"/>
    </xf>
    <xf numFmtId="0" fontId="3" fillId="0" borderId="64" xfId="0" applyFont="1" applyBorder="1" applyAlignment="1" applyProtection="1">
      <alignment horizontal="justify" vertical="center" wrapText="1"/>
      <protection locked="0"/>
    </xf>
    <xf numFmtId="0" fontId="5" fillId="2" borderId="64" xfId="1" applyFont="1" applyFill="1" applyBorder="1" applyAlignment="1" applyProtection="1">
      <alignment horizontal="justify" vertical="center" wrapText="1"/>
      <protection locked="0"/>
    </xf>
    <xf numFmtId="49" fontId="5" fillId="0" borderId="64" xfId="1" applyNumberFormat="1" applyFont="1" applyFill="1" applyBorder="1" applyAlignment="1">
      <alignment vertical="center" wrapText="1"/>
    </xf>
    <xf numFmtId="49" fontId="3" fillId="0" borderId="64" xfId="0" applyNumberFormat="1" applyFont="1" applyBorder="1" applyAlignment="1">
      <alignment wrapText="1"/>
    </xf>
    <xf numFmtId="49" fontId="3" fillId="4" borderId="64" xfId="0" applyNumberFormat="1" applyFont="1" applyFill="1" applyBorder="1" applyAlignment="1">
      <alignment vertical="center" wrapText="1"/>
    </xf>
    <xf numFmtId="49" fontId="1" fillId="0" borderId="64" xfId="1" applyNumberFormat="1" applyFill="1" applyBorder="1" applyAlignment="1">
      <alignment vertical="center" wrapText="1"/>
    </xf>
    <xf numFmtId="0" fontId="3" fillId="2" borderId="64" xfId="0" applyFont="1" applyFill="1" applyBorder="1" applyAlignment="1" applyProtection="1">
      <alignment horizontal="justify" vertical="center" wrapText="1"/>
      <protection locked="0"/>
    </xf>
    <xf numFmtId="0" fontId="1" fillId="0" borderId="64" xfId="1" applyFill="1" applyBorder="1" applyAlignment="1" applyProtection="1">
      <alignment horizontal="justify" vertical="center" wrapText="1"/>
      <protection locked="0"/>
    </xf>
    <xf numFmtId="49" fontId="3" fillId="4" borderId="64" xfId="0" applyNumberFormat="1" applyFont="1" applyFill="1" applyBorder="1" applyAlignment="1" applyProtection="1">
      <alignment horizontal="justify" vertical="center" wrapText="1"/>
      <protection locked="0"/>
    </xf>
  </cellXfs>
  <cellStyles count="345">
    <cellStyle name="20% - Énfasis1 2" xfId="29" xr:uid="{701FFD57-F570-4E23-A186-B07318C8F8BB}"/>
    <cellStyle name="20% - Énfasis1 2 2" xfId="30" xr:uid="{8393C97E-B766-4659-A0E7-61DD9FBAC5D1}"/>
    <cellStyle name="20% - Énfasis1 3" xfId="31" xr:uid="{A9362854-F8C6-4320-A4C0-3144D1A86B67}"/>
    <cellStyle name="20% - Énfasis1 4" xfId="32" xr:uid="{E5256296-2461-4A2A-A13F-265A8A29168E}"/>
    <cellStyle name="20% - Énfasis2 2" xfId="33" xr:uid="{91A62129-F1AD-4F02-8BF7-402D766EE8FF}"/>
    <cellStyle name="20% - Énfasis2 2 2" xfId="34" xr:uid="{C5210DDE-56B7-4316-8907-FD40C47885E2}"/>
    <cellStyle name="20% - Énfasis2 3" xfId="35" xr:uid="{BCFDF2A8-E9B0-4850-A621-3246E9990867}"/>
    <cellStyle name="20% - Énfasis2 4" xfId="36" xr:uid="{AB89EC2F-068A-4C05-A6E6-97139AD3E955}"/>
    <cellStyle name="20% - Énfasis3 2" xfId="37" xr:uid="{2726DD23-50E9-4BE2-8ABE-3A12C1F4E8BA}"/>
    <cellStyle name="20% - Énfasis3 2 2" xfId="38" xr:uid="{FA6646CA-D0FD-43C6-96E2-8E8E5700F0F2}"/>
    <cellStyle name="20% - Énfasis3 3" xfId="39" xr:uid="{7F7F8017-4198-4B62-B11D-FC34A7903A2C}"/>
    <cellStyle name="20% - Énfasis3 4" xfId="40" xr:uid="{10DFE4A3-D605-4DBB-BA9E-5D37CAF1006F}"/>
    <cellStyle name="20% - Énfasis4 2" xfId="41" xr:uid="{10E104DC-30A7-4E9F-BD88-26E31C2AAB0A}"/>
    <cellStyle name="20% - Énfasis4 2 2" xfId="42" xr:uid="{2DD8AF07-5AF5-464F-BB04-EE9417F4A4D2}"/>
    <cellStyle name="20% - Énfasis4 3" xfId="43" xr:uid="{A1B24DA6-C2B6-49C1-98E7-6A68FA0671FF}"/>
    <cellStyle name="20% - Énfasis4 4" xfId="44" xr:uid="{7421160E-CC1E-41E1-9475-C7C7735603DB}"/>
    <cellStyle name="20% - Énfasis5 2" xfId="45" xr:uid="{F3B67CEC-DE7C-4E0C-9012-1BF7AE9F62AD}"/>
    <cellStyle name="20% - Énfasis5 2 2" xfId="46" xr:uid="{DBFF94E3-6945-4B47-89D4-104ADA859273}"/>
    <cellStyle name="20% - Énfasis5 3" xfId="47" xr:uid="{5C48E334-F158-47FF-B609-90E8B4586296}"/>
    <cellStyle name="20% - Énfasis5 4" xfId="48" xr:uid="{1BD139ED-4A89-4AB0-9D54-5187A3131232}"/>
    <cellStyle name="20% - Énfasis6 2" xfId="49" xr:uid="{70DFE63F-640D-4971-B2E6-8AB82F742E32}"/>
    <cellStyle name="20% - Énfasis6 2 2" xfId="50" xr:uid="{48D88347-52E8-45E8-906B-31949A9D1911}"/>
    <cellStyle name="20% - Énfasis6 3" xfId="51" xr:uid="{AC64371A-1217-4A85-AA73-FFFF4C9CED8F}"/>
    <cellStyle name="20% - Énfasis6 4" xfId="52" xr:uid="{1BFDCAF6-DE5A-434A-A0DC-1A1A981932B9}"/>
    <cellStyle name="40% - Énfasis1 2" xfId="53" xr:uid="{18E1215F-BF65-4F46-B23D-87EC924A7C02}"/>
    <cellStyle name="40% - Énfasis1 2 2" xfId="54" xr:uid="{2C4754D9-FA02-4482-8DD9-3B384B6EA29B}"/>
    <cellStyle name="40% - Énfasis1 3" xfId="55" xr:uid="{A38A29A0-B87E-467B-9A38-EDC20A895834}"/>
    <cellStyle name="40% - Énfasis1 4" xfId="56" xr:uid="{48FA204F-87E0-4B5D-A4AE-B9CCCF0F394D}"/>
    <cellStyle name="40% - Énfasis2 2" xfId="57" xr:uid="{B811A9C8-9E71-4080-8F49-411B2319A636}"/>
    <cellStyle name="40% - Énfasis2 2 2" xfId="58" xr:uid="{31A69E57-C230-4975-BBB6-D17FC3350C88}"/>
    <cellStyle name="40% - Énfasis2 3" xfId="59" xr:uid="{B98C7566-65DF-4901-B02C-8964F43E7A60}"/>
    <cellStyle name="40% - Énfasis2 4" xfId="60" xr:uid="{04BDBC8A-94C2-4736-863A-A5301D9036E6}"/>
    <cellStyle name="40% - Énfasis3 2" xfId="61" xr:uid="{D3A83D4B-009D-48EF-A75E-6EB93FF1BC24}"/>
    <cellStyle name="40% - Énfasis3 2 2" xfId="62" xr:uid="{7C63930F-9F7C-41D6-9753-1ECCA40E875F}"/>
    <cellStyle name="40% - Énfasis3 3" xfId="63" xr:uid="{439C3E2D-A120-4204-8473-5F1057A1CE40}"/>
    <cellStyle name="40% - Énfasis3 4" xfId="64" xr:uid="{863FC2AE-6E0B-49BD-98CA-F9D246924778}"/>
    <cellStyle name="40% - Énfasis4 2" xfId="65" xr:uid="{AE668B56-573C-488F-8599-FA2767DB3D78}"/>
    <cellStyle name="40% - Énfasis4 2 2" xfId="66" xr:uid="{3147B1A0-C52B-4F9F-81CB-F51B9B0AFFA9}"/>
    <cellStyle name="40% - Énfasis4 3" xfId="67" xr:uid="{3A8D3062-FBA7-43E4-A207-62C6C42596C4}"/>
    <cellStyle name="40% - Énfasis4 4" xfId="68" xr:uid="{EF6EC73D-C9D6-4E32-99AB-14842B91227C}"/>
    <cellStyle name="40% - Énfasis5 2" xfId="69" xr:uid="{D50616F8-D150-4F2E-8EE1-693C96D131D7}"/>
    <cellStyle name="40% - Énfasis5 2 2" xfId="70" xr:uid="{0E9EC80E-2210-4305-80D9-5C6F59389652}"/>
    <cellStyle name="40% - Énfasis5 3" xfId="71" xr:uid="{91C72A4F-0AD1-4170-A364-F72BE75CA27C}"/>
    <cellStyle name="40% - Énfasis5 4" xfId="72" xr:uid="{D57B366E-F065-422B-A69D-9633EBDE4A9A}"/>
    <cellStyle name="40% - Énfasis6 2" xfId="73" xr:uid="{E7851085-5426-41F0-930F-A8C5D2A36E57}"/>
    <cellStyle name="40% - Énfasis6 2 2" xfId="74" xr:uid="{CA109282-5D37-408F-B093-28B1FF67220F}"/>
    <cellStyle name="40% - Énfasis6 3" xfId="75" xr:uid="{EF2DD4CA-5ED6-4EFD-B0AB-83C6BA774CC5}"/>
    <cellStyle name="40% - Énfasis6 4" xfId="76" xr:uid="{A0F5D9F8-FECF-449F-B8D3-BBB36BE7855E}"/>
    <cellStyle name="60% - Énfasis1 2" xfId="77" xr:uid="{262EE825-6645-4EFD-B446-7F4A82C01C35}"/>
    <cellStyle name="60% - Énfasis1 3" xfId="78" xr:uid="{237AFDAD-6559-4570-87B1-D3704D7F40BC}"/>
    <cellStyle name="60% - Énfasis1 4" xfId="79" xr:uid="{CA218212-11C3-4F08-8536-26B2A4853B9A}"/>
    <cellStyle name="60% - Énfasis2 2" xfId="80" xr:uid="{894F32C5-E08C-494F-94C0-EFA2BE548596}"/>
    <cellStyle name="60% - Énfasis2 3" xfId="81" xr:uid="{19EC07F3-BB57-4BAD-A1D9-B557D1FC569E}"/>
    <cellStyle name="60% - Énfasis2 4" xfId="82" xr:uid="{D5BB56E2-8B62-4453-B10F-D2E82921F1A6}"/>
    <cellStyle name="60% - Énfasis3 2" xfId="83" xr:uid="{3DDD79B4-8695-44AB-9BE9-E93B0B7F2D93}"/>
    <cellStyle name="60% - Énfasis3 3" xfId="84" xr:uid="{F6FE4C23-71C8-45BA-984C-748A31E903A4}"/>
    <cellStyle name="60% - Énfasis3 4" xfId="85" xr:uid="{4C9E9BEF-C443-4CC8-804F-7242ACE64D6C}"/>
    <cellStyle name="60% - Énfasis4 2" xfId="86" xr:uid="{52F5D717-F72C-40DB-945A-26184CF9650F}"/>
    <cellStyle name="60% - Énfasis4 3" xfId="87" xr:uid="{D0D8A770-C8A7-4A08-88CA-41F252AF52FC}"/>
    <cellStyle name="60% - Énfasis4 4" xfId="88" xr:uid="{8F652FD5-61D1-4949-A79D-35DC5D82D15E}"/>
    <cellStyle name="60% - Énfasis5 2" xfId="89" xr:uid="{A055ABCE-5A03-4B44-893F-90A6048AAB46}"/>
    <cellStyle name="60% - Énfasis5 3" xfId="90" xr:uid="{C4A52066-D277-4970-BB3F-BE9453994181}"/>
    <cellStyle name="60% - Énfasis5 4" xfId="91" xr:uid="{3396F633-5549-46D0-98F1-3DC1ACD29D2C}"/>
    <cellStyle name="60% - Énfasis6 2" xfId="92" xr:uid="{D018A97B-2687-4099-AEBA-28F6957C2865}"/>
    <cellStyle name="60% - Énfasis6 3" xfId="93" xr:uid="{4AA4E848-26CB-44C2-B197-8859BB1DDB20}"/>
    <cellStyle name="60% - Énfasis6 4" xfId="94" xr:uid="{2F537732-0846-4219-BCE4-37B8943EDF9A}"/>
    <cellStyle name="Buena 2" xfId="95" xr:uid="{DDACDF10-2993-4FF3-A5DC-952C25B50912}"/>
    <cellStyle name="Buena 3" xfId="96" xr:uid="{63C76080-83D3-4BDC-8EAB-6568D3B412D5}"/>
    <cellStyle name="Buena 4" xfId="97" xr:uid="{7265CB7C-E13A-4239-BBCF-84561E6CE1AE}"/>
    <cellStyle name="Cálculo 2" xfId="98" xr:uid="{3BC7D982-A20B-4B42-A4ED-F8D7050F2B2D}"/>
    <cellStyle name="Cálculo 2 2" xfId="99" xr:uid="{DE244624-8305-4E41-A0A3-58F8E4AEDD47}"/>
    <cellStyle name="Cálculo 2 2 2" xfId="311" xr:uid="{841FCA14-0E73-42BB-8B8E-DBC7AE49AF9C}"/>
    <cellStyle name="Cálculo 2 3" xfId="312" xr:uid="{C294DF4D-5356-44AC-89CC-B1A5772131A1}"/>
    <cellStyle name="Cálculo 3" xfId="100" xr:uid="{E4363F00-18E0-47FB-9661-DAFBD9C6E1E5}"/>
    <cellStyle name="Cálculo 3 2" xfId="101" xr:uid="{03CAD527-E874-41B1-B7FE-CD8D53105680}"/>
    <cellStyle name="Cálculo 3 2 2" xfId="313" xr:uid="{88FB9AAF-E9A9-4CC2-9247-B6C8787DF071}"/>
    <cellStyle name="Cálculo 3 3" xfId="314" xr:uid="{C6B8A2E4-C51E-4CF2-A5FD-E6EF120B862C}"/>
    <cellStyle name="Cálculo 4" xfId="102" xr:uid="{CA1B6484-56F6-40BD-979F-8CD9E242B394}"/>
    <cellStyle name="Cálculo 4 2" xfId="103" xr:uid="{FEA52078-7F33-44DA-8D81-2F88C05AACD9}"/>
    <cellStyle name="Cálculo 4 2 2" xfId="315" xr:uid="{31BEC5BC-22D3-4026-810B-141E325A5288}"/>
    <cellStyle name="Cálculo 4 3" xfId="316" xr:uid="{1DFDE1C2-F102-4D59-8645-DEB228BBBBB5}"/>
    <cellStyle name="Cálculo 5" xfId="104" xr:uid="{1440F084-0214-42D0-9BA5-18A0E7550315}"/>
    <cellStyle name="Cálculo 5 2" xfId="317" xr:uid="{51C0D3F3-197F-4E89-AB52-BEC6371D9BE1}"/>
    <cellStyle name="Celda de comprobación 2" xfId="105" xr:uid="{B2DF2414-D578-4674-A48A-339F0803F366}"/>
    <cellStyle name="Celda de comprobación 3" xfId="106" xr:uid="{F6960207-52CC-4630-9CF3-CCF6AC194BC1}"/>
    <cellStyle name="Celda de comprobación 4" xfId="107" xr:uid="{CA6626A3-245C-46F1-8E0E-5C3F249D0609}"/>
    <cellStyle name="Celda vinculada 2" xfId="108" xr:uid="{6D3DC7C8-C247-48F0-A05A-8077877793F4}"/>
    <cellStyle name="Celda vinculada 3" xfId="109" xr:uid="{5197840B-A660-4130-80AE-614763CD7177}"/>
    <cellStyle name="Celda vinculada 4" xfId="110" xr:uid="{ABA6A40E-3E9A-4252-8F7A-FD8D6DA8F3A5}"/>
    <cellStyle name="Encabezado 4 2" xfId="111" xr:uid="{1AAA9175-C1F7-46F2-BAA7-C2D6BB2186F2}"/>
    <cellStyle name="Encabezado 4 3" xfId="112" xr:uid="{09606D87-570C-438E-A165-4C86B6907FCD}"/>
    <cellStyle name="Encabezado 4 4" xfId="113" xr:uid="{A119C6A9-F02D-4FAA-BA31-D4D660C8C5F8}"/>
    <cellStyle name="Énfasis1 2" xfId="114" xr:uid="{D1BB3EA4-CE42-4C44-A385-9014D3A38D65}"/>
    <cellStyle name="Énfasis1 3" xfId="115" xr:uid="{7843FE61-DDEA-457C-8DA7-C0927D3123CA}"/>
    <cellStyle name="Énfasis1 4" xfId="116" xr:uid="{DDC954D5-8126-4F84-8928-CB3762674333}"/>
    <cellStyle name="Énfasis2 2" xfId="117" xr:uid="{DCD1AE52-B15B-4C83-A098-7CC0D1D51120}"/>
    <cellStyle name="Énfasis2 3" xfId="118" xr:uid="{17D773F5-1273-43AE-833C-F215A4F8DF50}"/>
    <cellStyle name="Énfasis2 4" xfId="119" xr:uid="{C0F20FAD-D50E-4C84-9E73-0EE749A62DF2}"/>
    <cellStyle name="Énfasis3 2" xfId="120" xr:uid="{4B9E097A-1530-45C6-A513-25697EFF2195}"/>
    <cellStyle name="Énfasis3 3" xfId="121" xr:uid="{BF3CF72D-A795-441C-BD8D-95C14E7303A0}"/>
    <cellStyle name="Énfasis3 4" xfId="122" xr:uid="{E38B6676-B88A-4A40-B5A9-04F379207FED}"/>
    <cellStyle name="Énfasis4 2" xfId="123" xr:uid="{188E817D-12B2-4973-B1FC-A9F5BB873E2F}"/>
    <cellStyle name="Énfasis4 3" xfId="124" xr:uid="{8F74EA76-3E0D-45F7-97DE-E945A7CDCB42}"/>
    <cellStyle name="Énfasis4 4" xfId="125" xr:uid="{3293F9B6-7FCB-4D1D-B587-9B50E968C5DC}"/>
    <cellStyle name="Énfasis5 2" xfId="126" xr:uid="{2E6FD1FC-30A6-4AA4-9ABB-320DE92CAE2B}"/>
    <cellStyle name="Énfasis5 3" xfId="127" xr:uid="{5B1111F2-B98B-4E61-B78C-1B7DA200C1D8}"/>
    <cellStyle name="Énfasis5 4" xfId="128" xr:uid="{6F0199FA-B8AD-4F8D-BB27-DCE33F5516D3}"/>
    <cellStyle name="Énfasis6 2" xfId="129" xr:uid="{E09A7134-F2EE-431E-9EEC-F76DAC57E53E}"/>
    <cellStyle name="Énfasis6 3" xfId="130" xr:uid="{673C512B-6F49-4B57-BF51-948BE3A91714}"/>
    <cellStyle name="Énfasis6 4" xfId="131" xr:uid="{6AA45326-EEE9-4515-AD7D-4F21D73998C1}"/>
    <cellStyle name="Entrada 2" xfId="132" xr:uid="{FF8ED349-3588-4AB9-A8FA-93F35D6F3DAD}"/>
    <cellStyle name="Entrada 2 2" xfId="133" xr:uid="{E8A225BB-2E0B-468A-AF73-B11EF681EFD3}"/>
    <cellStyle name="Entrada 2 2 2" xfId="318" xr:uid="{FE0BB6C6-A892-4C4B-8597-159622C0EF45}"/>
    <cellStyle name="Entrada 2 3" xfId="319" xr:uid="{A050245B-0682-40A1-B4D5-9A7DBE071455}"/>
    <cellStyle name="Entrada 3" xfId="134" xr:uid="{BF810283-850A-49CC-AA53-91AC4DD016CA}"/>
    <cellStyle name="Entrada 3 2" xfId="135" xr:uid="{143FF31E-E22B-44F1-85B0-46FAA65DDC24}"/>
    <cellStyle name="Entrada 3 2 2" xfId="320" xr:uid="{7DBB88FB-2233-4014-A6CC-0BC0EC2A2E61}"/>
    <cellStyle name="Entrada 3 3" xfId="321" xr:uid="{B9C1C48D-30DF-4958-929F-B8A6959BD545}"/>
    <cellStyle name="Entrada 4" xfId="136" xr:uid="{6BF9B0CE-CBA4-4FA8-A9E7-7A0606D2DB00}"/>
    <cellStyle name="Entrada 4 2" xfId="137" xr:uid="{B25C2CBD-3F9E-467E-821C-C2B6217CBFEC}"/>
    <cellStyle name="Entrada 4 2 2" xfId="322" xr:uid="{8AF28E75-80AC-4963-9FD4-DF5DB8F5BA7B}"/>
    <cellStyle name="Entrada 4 3" xfId="323" xr:uid="{3F4CF0C6-3A7D-4B78-AB4C-7CAE2AB8E856}"/>
    <cellStyle name="Entrada 5" xfId="138" xr:uid="{F038FD81-55F1-4C14-B880-3E1B602649BC}"/>
    <cellStyle name="Entrada 5 2" xfId="324" xr:uid="{E30053AE-F23C-4879-96D7-B5A9FD7A5C06}"/>
    <cellStyle name="Euro" xfId="139" xr:uid="{52EB44AE-BEB8-455A-8266-4E3E0F53FEB6}"/>
    <cellStyle name="Euro 2" xfId="140" xr:uid="{EC0105E6-A7B5-4B0E-BCB1-04FF60725830}"/>
    <cellStyle name="Hipervínculo" xfId="1" builtinId="8"/>
    <cellStyle name="Hipervínculo 2" xfId="28" xr:uid="{5B11849E-9455-48B4-9E18-F08B56C272A5}"/>
    <cellStyle name="Hipervínculo 2 2" xfId="141" xr:uid="{1F7EDD2F-3A72-40C9-9A40-0BFF6D3DF84D}"/>
    <cellStyle name="Hipervínculo 2 3" xfId="142" xr:uid="{C55FF701-5338-43EA-9F48-033DD9D33F47}"/>
    <cellStyle name="Hipervínculo visitado 2" xfId="27" xr:uid="{C0DEE35B-589D-4C48-8E1C-CDF0B2536A01}"/>
    <cellStyle name="Incorrecto 2" xfId="143" xr:uid="{F8D1FA08-9F3B-40D6-867A-2021B79AE358}"/>
    <cellStyle name="Incorrecto 3" xfId="144" xr:uid="{E4AC4C54-C89B-462A-88F9-59370FF33EB7}"/>
    <cellStyle name="Incorrecto 4" xfId="145" xr:uid="{17AD8D24-D624-4028-AFF7-1B9AE883D80B}"/>
    <cellStyle name="Millares" xfId="4" builtinId="3"/>
    <cellStyle name="Millares [0] 2" xfId="146" xr:uid="{86BC5C0E-93C4-4F51-8C09-A9E415F35586}"/>
    <cellStyle name="Millares 10" xfId="147" xr:uid="{8F2BE556-6FE9-4893-9201-5864F69A338E}"/>
    <cellStyle name="Millares 11" xfId="148" xr:uid="{9B717EA5-AFAC-46A9-BD06-E2DB85DFDC12}"/>
    <cellStyle name="Millares 12" xfId="149" xr:uid="{4A9901A5-6972-4E94-A3C7-2A23E1732306}"/>
    <cellStyle name="Millares 13" xfId="325" xr:uid="{B725513C-2550-4269-B0E1-F3FE499986F6}"/>
    <cellStyle name="Millares 2" xfId="13" xr:uid="{309E17FD-0597-46AD-A63E-36B2253C576C}"/>
    <cellStyle name="Millares 2 10" xfId="150" xr:uid="{4969D555-1C17-41BF-BA9C-2BE664312A52}"/>
    <cellStyle name="Millares 2 10 2" xfId="151" xr:uid="{8095BCC6-B751-4D22-8033-46B5A7C5B446}"/>
    <cellStyle name="Millares 2 10 3" xfId="152" xr:uid="{74E6377B-0F1A-4418-BCCF-F36D46E08ECD}"/>
    <cellStyle name="Millares 2 2" xfId="153" xr:uid="{D77F21A4-EDBF-4C85-9739-0B26B4CE9D45}"/>
    <cellStyle name="Millares 2 2 2" xfId="154" xr:uid="{518AAC45-A400-41D1-BE34-E74B100EC5F9}"/>
    <cellStyle name="Millares 2 2 3" xfId="155" xr:uid="{37F7E98B-4059-4846-AA40-B86BE339739A}"/>
    <cellStyle name="Millares 2 3" xfId="156" xr:uid="{F00E0FD4-85C1-42AF-8986-E2535186EC52}"/>
    <cellStyle name="Millares 2 4" xfId="157" xr:uid="{646F9B24-8899-448F-8F94-F899608F8F3E}"/>
    <cellStyle name="Millares 2 4 2" xfId="158" xr:uid="{3A007E0C-1BD9-4042-A13E-FA90CFD48EC6}"/>
    <cellStyle name="Millares 2 5" xfId="159" xr:uid="{F335285D-78D1-4BB0-A625-8956E16F0F2E}"/>
    <cellStyle name="Millares 2 5 2" xfId="160" xr:uid="{60555C97-5FFA-4959-86D8-6E67A59218C4}"/>
    <cellStyle name="Millares 2 6" xfId="161" xr:uid="{7A694409-D457-47A5-89F6-22129BE7B50C}"/>
    <cellStyle name="Millares 3" xfId="12" xr:uid="{189099D5-9D95-429C-A807-C7DD780BB3BD}"/>
    <cellStyle name="Millares 3 2" xfId="26" xr:uid="{27AFCC2F-1D0E-4EFB-A535-381D5B8EFE3E}"/>
    <cellStyle name="Millares 3 2 2" xfId="162" xr:uid="{513ED5B4-2268-4827-BEC3-0290E45F6B21}"/>
    <cellStyle name="Millares 3 2 3" xfId="163" xr:uid="{81954D67-B2F2-4BA8-87E9-6A240D9BE14A}"/>
    <cellStyle name="Millares 3 2 4" xfId="164" xr:uid="{32B75EA8-CAE1-4D36-BB05-27C0B76266E2}"/>
    <cellStyle name="Millares 3 3" xfId="165" xr:uid="{1A1284E9-3669-4D05-A566-FB6F340DB53A}"/>
    <cellStyle name="Millares 3 4" xfId="166" xr:uid="{DBEEF9D7-D783-4E8A-8D58-FC16D4CF47BE}"/>
    <cellStyle name="Millares 3 5" xfId="167" xr:uid="{A368B5CB-B772-4133-82C3-6991F7F3CEB8}"/>
    <cellStyle name="Millares 3 6" xfId="168" xr:uid="{70DBD1C0-FD6B-48B9-84C2-83B62FFBED9B}"/>
    <cellStyle name="Millares 4" xfId="25" xr:uid="{856E5486-64A1-4A87-86C3-18D2F797378C}"/>
    <cellStyle name="Millares 4 2" xfId="24" xr:uid="{B6CC61CA-B483-4B70-80C4-38AEDF869EFD}"/>
    <cellStyle name="Millares 4 3" xfId="169" xr:uid="{B1E327A2-2840-4296-B978-6C072CFD0059}"/>
    <cellStyle name="Millares 4 4" xfId="170" xr:uid="{545A09B4-35B2-433A-A927-EA3B2C73A0F1}"/>
    <cellStyle name="Millares 4 5" xfId="171" xr:uid="{B5122447-69FD-40A5-9ED5-CBC89C84AF95}"/>
    <cellStyle name="Millares 5" xfId="172" xr:uid="{ECC057A9-EE03-4BB5-9965-7E1937EA285A}"/>
    <cellStyle name="Millares 5 2" xfId="173" xr:uid="{EB9E77FE-CD74-4BA7-B6D3-376BE4B1606C}"/>
    <cellStyle name="Millares 6" xfId="174" xr:uid="{C13F1388-9BF7-4956-8A61-A59B616C849C}"/>
    <cellStyle name="Millares 7" xfId="175" xr:uid="{A9966419-D2EB-4F51-AC7F-03093CE7AEB9}"/>
    <cellStyle name="Millares 7 2" xfId="176" xr:uid="{5C34A7E4-D8A7-4951-ABCB-E716B12517C6}"/>
    <cellStyle name="Millares 8" xfId="177" xr:uid="{75938B2C-0EED-4EA1-A0E7-A43732B2C04F}"/>
    <cellStyle name="Millares 8 2" xfId="178" xr:uid="{C3EFB030-18BC-4C50-B996-53E8B948F5D4}"/>
    <cellStyle name="Millares 9" xfId="179" xr:uid="{19B0D49F-577C-4E3D-8AC7-7183E43CA1D8}"/>
    <cellStyle name="Neutral 2" xfId="23" xr:uid="{B618DD1A-CF9A-479D-B435-B314E10DE7D2}"/>
    <cellStyle name="Neutral 2 2" xfId="180" xr:uid="{D263E730-7B85-496F-9761-A55DD42D1B75}"/>
    <cellStyle name="Normal" xfId="0" builtinId="0"/>
    <cellStyle name="Normal 10" xfId="181" xr:uid="{F5ADC855-C02F-42DB-BA20-3BF5AFF4863B}"/>
    <cellStyle name="Normal 10 2" xfId="182" xr:uid="{E18E2090-E271-424E-BEE9-68561467E32C}"/>
    <cellStyle name="Normal 11" xfId="183" xr:uid="{B8BE47DC-B8A3-4BBC-8237-753D54BDC7B3}"/>
    <cellStyle name="Normal 11 2" xfId="22" xr:uid="{54FC126C-4879-4459-A22C-12D52C0F8877}"/>
    <cellStyle name="Normal 14" xfId="184" xr:uid="{3A7DFECA-E87B-44D7-AA6E-A185C7E10E3F}"/>
    <cellStyle name="Normal 14 2" xfId="21" xr:uid="{8D56B193-02EF-47A8-B053-C9E953804982}"/>
    <cellStyle name="Normal 14 2 2" xfId="185" xr:uid="{A93543B0-7A90-43C4-A0DE-6A88784C1934}"/>
    <cellStyle name="Normal 14 2 2 2" xfId="186" xr:uid="{CF3EA4D4-4A69-4C5F-8F52-35DA871DCBF7}"/>
    <cellStyle name="Normal 14 2 2 3" xfId="187" xr:uid="{5B9A31D1-468D-42F5-B5C6-21D7C7131003}"/>
    <cellStyle name="Normal 14 2 3" xfId="188" xr:uid="{1F217B02-5333-4008-858F-49F35E403E01}"/>
    <cellStyle name="Normal 14 2 4" xfId="189" xr:uid="{311F7E20-3501-4397-9F39-884FB99BECD4}"/>
    <cellStyle name="Normal 14 2 5" xfId="190" xr:uid="{36D4D079-6C9F-4AC4-ACD1-B36A432D248C}"/>
    <cellStyle name="Normal 14 3" xfId="191" xr:uid="{1B68BE01-4B81-4875-9E7D-A2AE369C2D51}"/>
    <cellStyle name="Normal 14 4" xfId="192" xr:uid="{B8D94E01-9E57-4C70-8A10-B8275E259FA9}"/>
    <cellStyle name="Normal 14 5" xfId="193" xr:uid="{25D14D87-38BE-4572-870E-33F5ED0829A2}"/>
    <cellStyle name="Normal 14_Hoja2" xfId="194" xr:uid="{E6C18DB8-3355-4885-B0DB-A349AC13AF9F}"/>
    <cellStyle name="Normal 2" xfId="2" xr:uid="{68022B13-EFA3-450F-8C67-85391701CADA}"/>
    <cellStyle name="Normal 2 2" xfId="5" xr:uid="{DEA4F522-FAE4-419F-88E9-4BAA9E391330}"/>
    <cellStyle name="Normal 2 2 2" xfId="10" xr:uid="{D0427E0A-1B1A-4F41-B8B9-4933C22C3F61}"/>
    <cellStyle name="Normal 2 2 2 2" xfId="18" xr:uid="{573DE7F5-C412-4938-91E7-F57338FE3634}"/>
    <cellStyle name="Normal 2 2 2 2 2" xfId="195" xr:uid="{B264819C-F64F-40C5-B8A7-8E474A0BC9ED}"/>
    <cellStyle name="Normal 2 2 2 3" xfId="196" xr:uid="{A2BA69D1-A662-40F3-926A-5155FB8C9E99}"/>
    <cellStyle name="Normal 2 2 3" xfId="19" xr:uid="{46F8A184-5D00-44AB-AD9A-8A1D715DBEE7}"/>
    <cellStyle name="Normal 2 2 3 2" xfId="197" xr:uid="{86C3715F-4C4C-4515-9441-98096E4B3DE8}"/>
    <cellStyle name="Normal 2 2 4" xfId="198" xr:uid="{DA6DFAA1-C8C6-477F-B143-00B3D7C9581A}"/>
    <cellStyle name="Normal 2 2 5" xfId="199" xr:uid="{154C5D5B-9B84-44E9-86F7-EDF43D0D5E7A}"/>
    <cellStyle name="Normal 2 2 6" xfId="200" xr:uid="{4D6483BD-733D-4155-8B43-25853852FDFD}"/>
    <cellStyle name="Normal 2 3" xfId="7" xr:uid="{D519A193-3B67-4CEC-9A02-7802B8F37F0D}"/>
    <cellStyle name="Normal 2 3 2" xfId="17" xr:uid="{22EE666B-5CC2-4C95-932F-5DBFFDFC1943}"/>
    <cellStyle name="Normal 2 3 3" xfId="201" xr:uid="{F2C5EF81-CCC0-48E3-B4C3-04276438B61F}"/>
    <cellStyle name="Normal 2 3 4" xfId="202" xr:uid="{901F93B7-A94E-4326-A835-5B30BFBEF587}"/>
    <cellStyle name="Normal 2 4" xfId="20" xr:uid="{A950A346-EC4E-4738-86C3-763F6C96FA50}"/>
    <cellStyle name="Normal 2 4 2" xfId="203" xr:uid="{8D0144B8-33E5-48D2-9DD3-B1709D91E71F}"/>
    <cellStyle name="Normal 2 5" xfId="16" xr:uid="{3CA9B43A-5147-494F-8F9C-06509F9CE772}"/>
    <cellStyle name="Normal 2 6" xfId="204" xr:uid="{2E71302F-F407-4AE3-9F9C-BCC75F9CBF41}"/>
    <cellStyle name="Normal 2 7" xfId="9" xr:uid="{680A3076-1A1C-4570-A2F6-1ECB9033BD50}"/>
    <cellStyle name="Normal 2_Cuadros base 2000 (Compendio) 07 10 2010" xfId="205" xr:uid="{A4A42E5D-0593-4A87-89DC-E16202695417}"/>
    <cellStyle name="Normal 3" xfId="15" xr:uid="{9A12C943-3CAE-47E5-B91A-914F2BEAAEBC}"/>
    <cellStyle name="Normal 3 10" xfId="206" xr:uid="{8846A68E-FA98-4A58-AE04-73C1806A2C33}"/>
    <cellStyle name="Normal 3 11" xfId="207" xr:uid="{35A9C861-3F0A-4279-85D4-C3FB7E1DA908}"/>
    <cellStyle name="Normal 3 12" xfId="208" xr:uid="{4FC8D7B0-537F-4C81-898E-F336C5F85790}"/>
    <cellStyle name="Normal 3 13" xfId="209" xr:uid="{87699FC7-2C0F-45D1-BB02-188D0B4C60DF}"/>
    <cellStyle name="Normal 3 14" xfId="210" xr:uid="{19FD4FBA-F94A-45DC-BBB9-E74C4222A9D2}"/>
    <cellStyle name="Normal 3 15" xfId="211" xr:uid="{58E4A86A-DD25-4B9F-B194-8F6A903B5481}"/>
    <cellStyle name="Normal 3 16" xfId="212" xr:uid="{5614E4A6-B7CF-44BD-BA37-093D5E1C9EC7}"/>
    <cellStyle name="Normal 3 17" xfId="213" xr:uid="{4EB9A51B-0C49-4C3B-9861-16A318939D2D}"/>
    <cellStyle name="Normal 3 18" xfId="214" xr:uid="{D3A83D16-6CED-4555-A402-8095930E9C1A}"/>
    <cellStyle name="Normal 3 19" xfId="215" xr:uid="{AA480267-D721-4D15-95A7-9DDA4832480F}"/>
    <cellStyle name="Normal 3 2" xfId="216" xr:uid="{BDD41825-A109-4A65-8119-C989650DBF75}"/>
    <cellStyle name="Normal 3 2 2" xfId="217" xr:uid="{2D4A4E51-E689-4818-AE2B-26B82C6C713B}"/>
    <cellStyle name="Normal 3 2_Cuadros de publicación base 2005_16 10 2010" xfId="218" xr:uid="{CDE53865-791C-4690-AD8B-EF78D1437FD7}"/>
    <cellStyle name="Normal 3 20" xfId="219" xr:uid="{55781868-B3DD-43A4-8A9F-1B1E46D51B8D}"/>
    <cellStyle name="Normal 3 21" xfId="220" xr:uid="{309ED6D4-C499-4BF2-8030-F8BAAEE5E0CD}"/>
    <cellStyle name="Normal 3 22" xfId="221" xr:uid="{FB29940F-5DD3-482F-B4FE-9FFACE2822B6}"/>
    <cellStyle name="Normal 3 23" xfId="222" xr:uid="{0871002D-2C76-43F1-BF58-31DCC78BC71C}"/>
    <cellStyle name="Normal 3 24" xfId="223" xr:uid="{FCC86D00-05A5-4D33-BB61-04BAA754CB6E}"/>
    <cellStyle name="Normal 3 25" xfId="224" xr:uid="{CACB6911-2899-4315-8F32-171F13754D5B}"/>
    <cellStyle name="Normal 3 26" xfId="225" xr:uid="{70352715-FF77-420C-B82D-5809BA845D56}"/>
    <cellStyle name="Normal 3 27" xfId="226" xr:uid="{91A15070-FECF-47B9-8369-8D8E4B34A66B}"/>
    <cellStyle name="Normal 3 28" xfId="227" xr:uid="{1263B1B3-9230-4DB7-BB9B-7F34981E6774}"/>
    <cellStyle name="Normal 3 29" xfId="228" xr:uid="{BB01E198-DB77-49C6-A84B-BECA3B1739FD}"/>
    <cellStyle name="Normal 3 3" xfId="229" xr:uid="{67900438-53DC-4DE8-AEC1-B8460A1DB6E8}"/>
    <cellStyle name="Normal 3 3 2" xfId="230" xr:uid="{448B8A01-0D5E-49CD-9922-728024CF44C4}"/>
    <cellStyle name="Normal 3 3 3" xfId="8" xr:uid="{1A1C3B48-445C-4876-96A7-CA700BD816C2}"/>
    <cellStyle name="Normal 3 30" xfId="344" xr:uid="{59F4AD60-8B11-444D-AC67-2B928D838764}"/>
    <cellStyle name="Normal 3 4" xfId="231" xr:uid="{FB127CE7-3E04-4AF3-8816-501FC56E7D3C}"/>
    <cellStyle name="Normal 3 5" xfId="232" xr:uid="{11B3E24A-266F-410F-AC20-93CF3402BA6D}"/>
    <cellStyle name="Normal 3 6" xfId="233" xr:uid="{A84A1D30-DEF1-4507-A043-4BE8F1973C42}"/>
    <cellStyle name="Normal 3 7" xfId="234" xr:uid="{A452B94E-6393-418B-A4BB-E814CB28BBED}"/>
    <cellStyle name="Normal 3 8" xfId="235" xr:uid="{7E817BA0-D8A3-4D47-9AA2-2458B818DA7C}"/>
    <cellStyle name="Normal 3 9" xfId="236" xr:uid="{89CABCBF-DB71-4305-8DC4-28C2E579CFF6}"/>
    <cellStyle name="Normal 3_Cuadros base 2000 (Compendio) 07 10 2010" xfId="237" xr:uid="{3B9A3F32-62AC-4278-9EA9-EF25AD862210}"/>
    <cellStyle name="Normal 4" xfId="14" xr:uid="{98355D30-FC18-4062-B069-51769DFD69D3}"/>
    <cellStyle name="Normal 4 2" xfId="238" xr:uid="{EDAC2D34-63C5-4690-AACA-A22FBED36A71}"/>
    <cellStyle name="Normal 4 2 2" xfId="239" xr:uid="{53557B30-19A6-4EFE-BE5A-56E222A2104D}"/>
    <cellStyle name="Normal 4 2 3" xfId="240" xr:uid="{3A760063-DC35-4563-90FF-0ADDE14BF557}"/>
    <cellStyle name="Normal 4 2 4" xfId="241" xr:uid="{C3CFB9E7-DD81-4E9F-BAA1-9C76281BD93C}"/>
    <cellStyle name="Normal 4 3" xfId="242" xr:uid="{AFAE23AE-E8BC-4207-A3AD-A70AF7E996FF}"/>
    <cellStyle name="Normal 4 4" xfId="243" xr:uid="{E0980D23-D4D7-483C-A589-C9EE5E5873F5}"/>
    <cellStyle name="Normal 4 5" xfId="244" xr:uid="{47647258-D417-4A93-8F27-A253648A39AC}"/>
    <cellStyle name="Normal 4 6" xfId="245" xr:uid="{31C9FC0C-6A61-440D-B77D-034046D9AB92}"/>
    <cellStyle name="Normal 4 7" xfId="246" xr:uid="{D029034A-CB3A-4167-9F5B-5243C60666DB}"/>
    <cellStyle name="Normal 5" xfId="247" xr:uid="{EE6E3D35-3434-4F87-8EBA-4A1DC689F5FD}"/>
    <cellStyle name="Normal 5 2" xfId="248" xr:uid="{B3E07330-A645-442B-85CA-2BF8F1B6DA77}"/>
    <cellStyle name="Normal 5 2 2" xfId="249" xr:uid="{F080CB18-93C9-443C-BF4E-22FA58DB3520}"/>
    <cellStyle name="Normal 5 3" xfId="250" xr:uid="{5CE95E01-8FBC-4D3B-8344-3C41D2FB2F55}"/>
    <cellStyle name="Normal 5 4" xfId="251" xr:uid="{D43A473E-D7A4-4780-AE6F-E8E0D6F0618B}"/>
    <cellStyle name="Normal 5 5" xfId="252" xr:uid="{14B74FF0-D00D-4E73-AEEA-C79EB99F69BD}"/>
    <cellStyle name="Normal 5 6" xfId="253" xr:uid="{1C45EC08-17BC-41E7-97DB-5B8802C61665}"/>
    <cellStyle name="Normal 6" xfId="254" xr:uid="{C450EBC9-526A-47DA-9EE7-9A87A176C8C3}"/>
    <cellStyle name="Normal 7" xfId="255" xr:uid="{671E738F-F031-446B-A12D-AED69D604D2E}"/>
    <cellStyle name="Normal 7 2" xfId="256" xr:uid="{85B4FF2A-D69D-48D3-BF63-B7E600F45DB1}"/>
    <cellStyle name="Normal 7 3" xfId="257" xr:uid="{5DE13833-DA4A-43B5-983F-D6755649B7E8}"/>
    <cellStyle name="Normal 8" xfId="258" xr:uid="{90F78632-F440-4794-A893-3EF0AB540A27}"/>
    <cellStyle name="Normal 9" xfId="259" xr:uid="{3D75D5DB-8C42-4F48-B0A0-A8723EDF7090}"/>
    <cellStyle name="Normal 9 2" xfId="260" xr:uid="{61E5C05F-F2DC-4513-9460-9845D4B6D972}"/>
    <cellStyle name="Normal 9 2 2" xfId="261" xr:uid="{82740611-D376-4A95-9169-D5F404464E0D}"/>
    <cellStyle name="Normal 9 2 3" xfId="262" xr:uid="{F5850CA6-5F9E-4A3A-92CE-BD8518D596A5}"/>
    <cellStyle name="Normal 9 3" xfId="263" xr:uid="{F63A52DE-B98B-4F80-8B8E-351E5CCABECF}"/>
    <cellStyle name="Normal 9 4" xfId="264" xr:uid="{54CB925D-5B3D-4BEB-9450-A8E5951B5410}"/>
    <cellStyle name="Normal_EVI TR I 2000 RESULTADOS 31 mz" xfId="6" xr:uid="{71816323-80A4-48BD-BF16-25B3CCA3EAB7}"/>
    <cellStyle name="Notas 2" xfId="265" xr:uid="{2636C319-522B-456B-B18B-8E99CC1233D0}"/>
    <cellStyle name="Notas 2 2" xfId="266" xr:uid="{7EF2668E-F312-43C3-9CB1-F9B69DE3E860}"/>
    <cellStyle name="Notas 2 2 2" xfId="267" xr:uid="{250A1E61-A032-4502-A9A5-C58B20532A31}"/>
    <cellStyle name="Notas 2 2 2 2" xfId="326" xr:uid="{80991484-3195-44ED-8158-098961B4FE72}"/>
    <cellStyle name="Notas 2 2 3" xfId="327" xr:uid="{A280D59E-FE3C-4CCD-AD3C-5A47A5FFCB1E}"/>
    <cellStyle name="Notas 2 3" xfId="268" xr:uid="{A0E60EAD-FAA6-48B7-8D8D-2B98617683CE}"/>
    <cellStyle name="Notas 2 3 2" xfId="328" xr:uid="{3034D6E5-6B5C-4BC2-B8BB-D3D7ABFA087C}"/>
    <cellStyle name="Notas 2 4" xfId="329" xr:uid="{B8C530AE-ADC5-42DE-97C4-86022C992C87}"/>
    <cellStyle name="Notas 3" xfId="269" xr:uid="{E19F4A76-8C99-499A-A491-DEFD0EB29237}"/>
    <cellStyle name="Notas 3 2" xfId="270" xr:uid="{D26A8E33-8A29-4F5F-8914-E4918DA4B044}"/>
    <cellStyle name="Notas 3 2 2" xfId="330" xr:uid="{63DB42D8-6719-454A-A722-2C123ACAA12C}"/>
    <cellStyle name="Notas 3 3" xfId="331" xr:uid="{ABE12031-644B-447E-AB55-3EBA5754ECF8}"/>
    <cellStyle name="Notas 4" xfId="271" xr:uid="{32E3FF97-3682-449A-AF21-5BE03DB5A553}"/>
    <cellStyle name="Notas 4 2" xfId="272" xr:uid="{A958F25D-230B-46E5-A3FD-43D3929BC68F}"/>
    <cellStyle name="Notas 4 2 2" xfId="332" xr:uid="{C378A231-183E-440F-9130-552BFDFF49B7}"/>
    <cellStyle name="Notas 4 3" xfId="333" xr:uid="{6F8F6ED9-9C08-4960-89C0-9B54EA2380D4}"/>
    <cellStyle name="Notas 5" xfId="273" xr:uid="{9E2ABDEF-3FE5-4C5A-A7FD-0A5DD6E4AD02}"/>
    <cellStyle name="Notas 5 2" xfId="334" xr:uid="{4C84E6CA-6224-4708-AB9D-1D3957C90213}"/>
    <cellStyle name="Porcentaje" xfId="3" builtinId="5"/>
    <cellStyle name="Porcentaje 2" xfId="274" xr:uid="{807A9AA7-5D18-4176-97AD-B271DD25B701}"/>
    <cellStyle name="Porcentaje 2 2" xfId="275" xr:uid="{F207103A-CD90-42A7-A1C9-8C6134F87D69}"/>
    <cellStyle name="Porcentaje 2 2 2" xfId="276" xr:uid="{963C457C-5A91-453E-BC8D-2E3079DC6FE9}"/>
    <cellStyle name="Porcentaje 2 3" xfId="277" xr:uid="{A61B94D1-2999-4B03-935C-1A5B8D15869E}"/>
    <cellStyle name="Porcentaje 2 4" xfId="278" xr:uid="{966412DE-23FB-4214-A6FC-819049A1212E}"/>
    <cellStyle name="Porcentaje 2 5" xfId="279" xr:uid="{3EE872AD-AC04-44AC-BCAC-4134F1D9EA93}"/>
    <cellStyle name="Porcentaje 3" xfId="280" xr:uid="{BE71FD39-E871-4BB0-A418-30DDF10873B6}"/>
    <cellStyle name="Salida 2" xfId="281" xr:uid="{A0AB391F-997D-4752-9332-170E0A8D6367}"/>
    <cellStyle name="Salida 2 2" xfId="282" xr:uid="{B49D1442-6B7D-42F6-9B37-839D06D6567C}"/>
    <cellStyle name="Salida 2 2 2" xfId="335" xr:uid="{B9C2BF50-43FD-4874-9578-277A444C6C1A}"/>
    <cellStyle name="Salida 2 3" xfId="336" xr:uid="{6B57486B-AC3A-4995-BF0A-DA1FAB1BF89D}"/>
    <cellStyle name="Salida 3" xfId="283" xr:uid="{76A76803-E438-4D09-AF1B-1B75B1CE02D7}"/>
    <cellStyle name="Salida 3 2" xfId="284" xr:uid="{BC9540C7-EEFE-422E-94B3-85D2E315B8B1}"/>
    <cellStyle name="Salida 3 2 2" xfId="337" xr:uid="{CB32D5EC-5EC0-4761-95F2-2D5417D7FE35}"/>
    <cellStyle name="Salida 3 3" xfId="338" xr:uid="{2808158A-9BA6-4A2D-A4CE-34B1368A1F00}"/>
    <cellStyle name="Salida 4" xfId="285" xr:uid="{34EFF92D-96F1-4E1E-AB13-FBFA6661E401}"/>
    <cellStyle name="Salida 4 2" xfId="286" xr:uid="{5ADDF4D0-2D16-4E4F-AEEB-E9B1AA8C2B7B}"/>
    <cellStyle name="Salida 4 2 2" xfId="339" xr:uid="{E3AEABF7-94E5-47B8-99B5-A8BCEC128485}"/>
    <cellStyle name="Salida 4 3" xfId="340" xr:uid="{15BAB4AC-AADE-4571-8CD6-BE081BBE2B8A}"/>
    <cellStyle name="Salida 5" xfId="287" xr:uid="{4428BCC6-6721-4D1E-9841-FBE1C18D5972}"/>
    <cellStyle name="Salida 5 2" xfId="341" xr:uid="{8B644D30-6760-4639-847C-F84713586288}"/>
    <cellStyle name="Texto de advertencia 2" xfId="288" xr:uid="{176F67F9-AA2B-41B9-996F-F1C25F8B0E8A}"/>
    <cellStyle name="Texto de advertencia 2 2" xfId="289" xr:uid="{4FD28EAE-5043-438C-8729-E88124C70DEA}"/>
    <cellStyle name="Texto de advertencia 3" xfId="290" xr:uid="{F6367BC7-029E-4DF5-A322-407C619BA304}"/>
    <cellStyle name="Texto de advertencia 4" xfId="291" xr:uid="{C11DB2E6-0AA5-4CDC-8079-2BF543B26CE4}"/>
    <cellStyle name="Texto explicativo 2" xfId="292" xr:uid="{3D10A9FB-99FC-4D1B-BB75-07AB0F65DB12}"/>
    <cellStyle name="Texto explicativo 3" xfId="293" xr:uid="{2DBBD1F8-FBB3-4738-B5E4-32B2433A2D0E}"/>
    <cellStyle name="Texto explicativo 4" xfId="294" xr:uid="{117A6FBC-A057-4889-8E9C-AB4F7868DD6D}"/>
    <cellStyle name="Título 1 2" xfId="295" xr:uid="{76EE8FBF-1FC5-4326-AB70-95D2D74D6A19}"/>
    <cellStyle name="Título 1 3" xfId="296" xr:uid="{E834A6E9-E7C3-4766-9157-3A95F4C2A08B}"/>
    <cellStyle name="Título 1 4" xfId="297" xr:uid="{F7A76772-91F6-4C77-BB8F-A42E34232CC5}"/>
    <cellStyle name="Título 2 2" xfId="298" xr:uid="{297860AF-FCB1-4AAA-9153-F890FA2F712A}"/>
    <cellStyle name="Título 2 3" xfId="299" xr:uid="{2BF74C9D-6AAF-46D5-A0A6-2EF6D59558B7}"/>
    <cellStyle name="Título 2 4" xfId="300" xr:uid="{F3D0D05C-6856-4E73-9C3D-312D788DEA18}"/>
    <cellStyle name="Título 3 2" xfId="301" xr:uid="{43C7E47A-D3C7-4E5C-A22D-0DD7EC58D390}"/>
    <cellStyle name="Título 3 3" xfId="302" xr:uid="{38B77CD0-9E47-44D1-B280-1F6FC89B309A}"/>
    <cellStyle name="Título 3 4" xfId="303" xr:uid="{A8E036D3-AF35-4B1F-A026-1FE1369D97B7}"/>
    <cellStyle name="Título 4" xfId="304" xr:uid="{F9D52532-CB4F-4F9B-9C4F-678AB559A44B}"/>
    <cellStyle name="Título 5" xfId="305" xr:uid="{17BF0797-5C06-4182-9B37-3378EC3F86DD}"/>
    <cellStyle name="Título 6" xfId="306" xr:uid="{BB6142D0-7D6C-4D3B-AF10-B72D02019ACC}"/>
    <cellStyle name="Título 7" xfId="307" xr:uid="{3344C0F4-83E2-4DCC-A088-3D078D10FAD0}"/>
    <cellStyle name="Título 8" xfId="308" xr:uid="{9A05A6D0-E538-4960-944E-F3666618609A}"/>
    <cellStyle name="Total" xfId="11" builtinId="25" customBuiltin="1"/>
    <cellStyle name="Total 2" xfId="309" xr:uid="{30737EA2-7070-4B24-AA57-7EBBCE9E4C78}"/>
    <cellStyle name="Total 2 2" xfId="310" xr:uid="{1B8AF89B-C4EE-44E4-B548-AF5BADB23694}"/>
    <cellStyle name="Total 2 2 2" xfId="342" xr:uid="{00D04025-BE37-4ED7-A632-3563210D1D15}"/>
    <cellStyle name="Total 2 3" xfId="343" xr:uid="{65AC81E0-B569-4211-B820-650F171B3923}"/>
  </cellStyles>
  <dxfs count="13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egoe UI"/>
        <family val="2"/>
        <scheme val="none"/>
      </font>
      <fill>
        <patternFill patternType="solid">
          <fgColor indexed="64"/>
          <bgColor rgb="FFB6004B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justify" vertical="center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justify" vertical="center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B6004B"/>
        <name val="Segoe U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B6004B"/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2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3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1533</xdr:rowOff>
    </xdr:from>
    <xdr:to>
      <xdr:col>4</xdr:col>
      <xdr:colOff>0</xdr:colOff>
      <xdr:row>1</xdr:row>
      <xdr:rowOff>1533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CB7CFAF9-9BAA-42E7-9B0C-96F84937B8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383"/>
          <a:ext cx="14878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0</xdr:col>
      <xdr:colOff>1733792</xdr:colOff>
      <xdr:row>1</xdr:row>
      <xdr:rowOff>28672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891A2-8CFF-7735-B933-AC3922852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"/>
          <a:ext cx="1733792" cy="6954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0</xdr:rowOff>
    </xdr:from>
    <xdr:to>
      <xdr:col>0</xdr:col>
      <xdr:colOff>1967120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4C4FFA-EFF7-412B-87DD-0A39F709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71E2F9-1C11-48D9-B77D-7E8D256F8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CAF4DA-E371-4A31-B4D7-AB27B78D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201159</xdr:colOff>
      <xdr:row>0</xdr:row>
      <xdr:rowOff>32845</xdr:rowOff>
    </xdr:from>
    <xdr:to>
      <xdr:col>0</xdr:col>
      <xdr:colOff>2010909</xdr:colOff>
      <xdr:row>0</xdr:row>
      <xdr:rowOff>724443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618620-3F83-4E42-8993-D647BDBEE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59" y="32845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E93C3E-ABC1-427B-9084-3C7805763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10947</xdr:rowOff>
    </xdr:from>
    <xdr:to>
      <xdr:col>0</xdr:col>
      <xdr:colOff>1999965</xdr:colOff>
      <xdr:row>0</xdr:row>
      <xdr:rowOff>702545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51DE01-54CB-4297-A67F-0D14F6CE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10947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C4B8DD-243E-4BB9-A9C7-C1AA9E72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2BEF9B-2249-4999-8779-FB51CCBC4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F69072-51E9-470C-85E0-66280B78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190215</xdr:colOff>
      <xdr:row>0</xdr:row>
      <xdr:rowOff>0</xdr:rowOff>
    </xdr:from>
    <xdr:to>
      <xdr:col>0</xdr:col>
      <xdr:colOff>1999965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F76741-ED37-415A-8531-783A6366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5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91109</xdr:colOff>
      <xdr:row>0</xdr:row>
      <xdr:rowOff>41413</xdr:rowOff>
    </xdr:from>
    <xdr:to>
      <xdr:col>0</xdr:col>
      <xdr:colOff>1900859</xdr:colOff>
      <xdr:row>0</xdr:row>
      <xdr:rowOff>733011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5CD7795-660A-8A16-97D1-3E9D93AF0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09" y="41413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25135</xdr:colOff>
      <xdr:row>0</xdr:row>
      <xdr:rowOff>175556</xdr:rowOff>
    </xdr:from>
    <xdr:to>
      <xdr:col>0</xdr:col>
      <xdr:colOff>1167849</xdr:colOff>
      <xdr:row>0</xdr:row>
      <xdr:rowOff>612246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2741DBE-1C36-49F2-92C8-C1A88AD8D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5" y="175556"/>
          <a:ext cx="1142714" cy="436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888619</xdr:rowOff>
    </xdr:from>
    <xdr:to>
      <xdr:col>5</xdr:col>
      <xdr:colOff>744483</xdr:colOff>
      <xdr:row>1</xdr:row>
      <xdr:rowOff>14683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F6826F5E-28A9-492C-8577-F6C9690AD6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8619"/>
          <a:ext cx="80907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113576</xdr:colOff>
      <xdr:row>0</xdr:row>
      <xdr:rowOff>87586</xdr:rowOff>
    </xdr:from>
    <xdr:to>
      <xdr:col>0</xdr:col>
      <xdr:colOff>1861206</xdr:colOff>
      <xdr:row>1</xdr:row>
      <xdr:rowOff>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1DB93A-46D7-468F-ADA6-970D7B4F6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76" y="87586"/>
          <a:ext cx="1747630" cy="66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990599</xdr:colOff>
      <xdr:row>0</xdr:row>
      <xdr:rowOff>518949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8C685-61A8-492F-B946-7F3286FF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90599" cy="518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0</xdr:row>
      <xdr:rowOff>657225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D8F1C5AA-8BAB-4111-A00D-9B16B58F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990599</xdr:colOff>
      <xdr:row>0</xdr:row>
      <xdr:rowOff>635001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8479168-1D25-4E60-8C41-EACC2E9C1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90599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26F8CD-18FC-4DC7-B7BA-896CF8C1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36B336-618A-4EEF-B03A-C8686945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EC5786-EAE8-404D-BD17-76C3233E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AC19C-785D-462E-A0F5-A74CEE2A7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852AA3-3A54-447F-875B-2B30ED14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115957</xdr:rowOff>
    </xdr:from>
    <xdr:to>
      <xdr:col>0</xdr:col>
      <xdr:colOff>1967120</xdr:colOff>
      <xdr:row>0</xdr:row>
      <xdr:rowOff>807555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F42769-DB86-4FD5-9BFD-9A9721F5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115957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0</xdr:row>
      <xdr:rowOff>772579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9A038D-6A97-462D-A6C3-1624463A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F95C81-78F0-4043-BF12-F2180F9E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1644769</xdr:colOff>
      <xdr:row>1</xdr:row>
      <xdr:rowOff>304800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4F4FC5CD-FDB8-452C-84B3-BABF74C96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1" y="0"/>
          <a:ext cx="1644768" cy="6762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1</xdr:row>
      <xdr:rowOff>333375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D94EC544-A897-42A5-98E8-39D5DB22D8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0"/>
          <a:ext cx="2009775" cy="78105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2409825</xdr:colOff>
      <xdr:row>1</xdr:row>
      <xdr:rowOff>552450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787B1D99-7CDE-475D-9CB7-B46751C21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38100" y="0"/>
          <a:ext cx="2371725" cy="9048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238125</xdr:colOff>
      <xdr:row>1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B940D0-1B6B-4694-BE62-9EAACA480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9525" y="28575"/>
          <a:ext cx="2409825" cy="100012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1774740</xdr:colOff>
      <xdr:row>1</xdr:row>
      <xdr:rowOff>15688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A3BE0D74-0DC3-4491-B187-E1C3AF05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4740" cy="73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47625</xdr:rowOff>
    </xdr:from>
    <xdr:to>
      <xdr:col>0</xdr:col>
      <xdr:colOff>2247900</xdr:colOff>
      <xdr:row>1</xdr:row>
      <xdr:rowOff>304800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DA7C801-2A83-4A18-A6C9-26115A75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7625"/>
          <a:ext cx="1466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1619250</xdr:colOff>
      <xdr:row>0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1CECD6-873C-42B5-95AB-ED8CEBD19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466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0</xdr:col>
      <xdr:colOff>2019300</xdr:colOff>
      <xdr:row>0</xdr:row>
      <xdr:rowOff>657225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0212AD-0A60-4300-B906-40FA7E52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1752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0</xdr:rowOff>
    </xdr:from>
    <xdr:to>
      <xdr:col>0</xdr:col>
      <xdr:colOff>1967120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026957-DC69-4F73-8321-AE06491A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1790700</xdr:colOff>
      <xdr:row>2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8228B26-1C41-4495-8A3D-CEEA9913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52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180975</xdr:colOff>
      <xdr:row>0</xdr:row>
      <xdr:rowOff>723900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B1D35528-99C0-4A18-BC29-285DF8F2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752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638175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E26EEB-6F0E-4E99-B3BF-78743D928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1133475</xdr:colOff>
      <xdr:row>0</xdr:row>
      <xdr:rowOff>676275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2719C3-6FCD-42F3-B699-53968FF23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752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1133475</xdr:colOff>
      <xdr:row>0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C67158-901B-4ACE-B77E-9F8F1350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1752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699</xdr:rowOff>
    </xdr:from>
    <xdr:to>
      <xdr:col>1</xdr:col>
      <xdr:colOff>735723</xdr:colOff>
      <xdr:row>1</xdr:row>
      <xdr:rowOff>699</xdr:rowOff>
    </xdr:to>
    <xdr:grpSp>
      <xdr:nvGrpSpPr>
        <xdr:cNvPr id="2" name="Grupo 6">
          <a:extLst>
            <a:ext uri="{FF2B5EF4-FFF2-40B4-BE49-F238E27FC236}">
              <a16:creationId xmlns:a16="http://schemas.microsoft.com/office/drawing/2014/main" id="{CA0E0B62-9A5A-4CF3-9312-4DF204078D1F}"/>
            </a:ext>
          </a:extLst>
        </xdr:cNvPr>
        <xdr:cNvGrpSpPr>
          <a:grpSpLocks/>
        </xdr:cNvGrpSpPr>
      </xdr:nvGrpSpPr>
      <xdr:grpSpPr bwMode="auto">
        <a:xfrm>
          <a:off x="0" y="305499"/>
          <a:ext cx="2583573" cy="0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4B14BA84-CA7C-C890-A665-777542BBD1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35C2E70-C0AA-20BB-E315-C62F54C6FF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78105</xdr:colOff>
      <xdr:row>0</xdr:row>
      <xdr:rowOff>32386</xdr:rowOff>
    </xdr:from>
    <xdr:to>
      <xdr:col>0</xdr:col>
      <xdr:colOff>1628775</xdr:colOff>
      <xdr:row>1</xdr:row>
      <xdr:rowOff>184786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1FBC6E-D1D8-4807-9C83-9DFF4B2B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" y="32386"/>
          <a:ext cx="155067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699</xdr:rowOff>
    </xdr:from>
    <xdr:to>
      <xdr:col>1</xdr:col>
      <xdr:colOff>735723</xdr:colOff>
      <xdr:row>1</xdr:row>
      <xdr:rowOff>699</xdr:rowOff>
    </xdr:to>
    <xdr:grpSp>
      <xdr:nvGrpSpPr>
        <xdr:cNvPr id="2" name="Grupo 6">
          <a:extLst>
            <a:ext uri="{FF2B5EF4-FFF2-40B4-BE49-F238E27FC236}">
              <a16:creationId xmlns:a16="http://schemas.microsoft.com/office/drawing/2014/main" id="{A493A1CF-509C-4AA3-8766-75398D399F69}"/>
            </a:ext>
          </a:extLst>
        </xdr:cNvPr>
        <xdr:cNvGrpSpPr>
          <a:grpSpLocks/>
        </xdr:cNvGrpSpPr>
      </xdr:nvGrpSpPr>
      <xdr:grpSpPr bwMode="auto">
        <a:xfrm>
          <a:off x="0" y="629349"/>
          <a:ext cx="2583573" cy="0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C76954F4-D991-E341-DC09-3A3D67366B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4B63D6C-8091-ABA7-98ED-5DF87496F0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171450</xdr:colOff>
      <xdr:row>0</xdr:row>
      <xdr:rowOff>60960</xdr:rowOff>
    </xdr:from>
    <xdr:to>
      <xdr:col>0</xdr:col>
      <xdr:colOff>1722120</xdr:colOff>
      <xdr:row>0</xdr:row>
      <xdr:rowOff>518160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237FA6-FB9B-4EBA-B088-73E47223D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0960"/>
          <a:ext cx="155067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699</xdr:rowOff>
    </xdr:from>
    <xdr:to>
      <xdr:col>1</xdr:col>
      <xdr:colOff>735723</xdr:colOff>
      <xdr:row>1</xdr:row>
      <xdr:rowOff>699</xdr:rowOff>
    </xdr:to>
    <xdr:grpSp>
      <xdr:nvGrpSpPr>
        <xdr:cNvPr id="2" name="Grupo 6">
          <a:extLst>
            <a:ext uri="{FF2B5EF4-FFF2-40B4-BE49-F238E27FC236}">
              <a16:creationId xmlns:a16="http://schemas.microsoft.com/office/drawing/2014/main" id="{201F25C5-966E-4A17-9280-2C7A99E5F47B}"/>
            </a:ext>
          </a:extLst>
        </xdr:cNvPr>
        <xdr:cNvGrpSpPr>
          <a:grpSpLocks/>
        </xdr:cNvGrpSpPr>
      </xdr:nvGrpSpPr>
      <xdr:grpSpPr bwMode="auto">
        <a:xfrm>
          <a:off x="0" y="686499"/>
          <a:ext cx="2421648" cy="0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96D31DAA-B492-3A41-13D0-543C54AE3A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AC746685-A36A-80D4-9D0F-8ED28981C2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0</xdr:row>
      <xdr:rowOff>83820</xdr:rowOff>
    </xdr:from>
    <xdr:to>
      <xdr:col>0</xdr:col>
      <xdr:colOff>1352030</xdr:colOff>
      <xdr:row>0</xdr:row>
      <xdr:rowOff>485775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7FFCFF-0706-4A73-8352-0FC2C7BC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1352030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699</xdr:rowOff>
    </xdr:from>
    <xdr:to>
      <xdr:col>1</xdr:col>
      <xdr:colOff>735723</xdr:colOff>
      <xdr:row>1</xdr:row>
      <xdr:rowOff>699</xdr:rowOff>
    </xdr:to>
    <xdr:grpSp>
      <xdr:nvGrpSpPr>
        <xdr:cNvPr id="2" name="Grupo 6">
          <a:extLst>
            <a:ext uri="{FF2B5EF4-FFF2-40B4-BE49-F238E27FC236}">
              <a16:creationId xmlns:a16="http://schemas.microsoft.com/office/drawing/2014/main" id="{7B6E9260-0530-4C0B-9E78-0F52530EFA45}"/>
            </a:ext>
          </a:extLst>
        </xdr:cNvPr>
        <xdr:cNvGrpSpPr>
          <a:grpSpLocks/>
        </xdr:cNvGrpSpPr>
      </xdr:nvGrpSpPr>
      <xdr:grpSpPr bwMode="auto">
        <a:xfrm>
          <a:off x="0" y="619824"/>
          <a:ext cx="2202573" cy="0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BEB2DAC4-DA3A-D2E9-8538-3D542E10BE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0C5498E-07C0-7930-4E07-65472490C6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114300</xdr:colOff>
      <xdr:row>1</xdr:row>
      <xdr:rowOff>8653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322B2E5-927D-43FC-869E-E2B5B93D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43050" cy="58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B8787-02FC-4E10-B5E2-414E06AB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76634</xdr:rowOff>
    </xdr:from>
    <xdr:to>
      <xdr:col>0</xdr:col>
      <xdr:colOff>1967120</xdr:colOff>
      <xdr:row>0</xdr:row>
      <xdr:rowOff>768232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B05195A-71D6-4871-A7E4-999EF0A1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76634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990599</xdr:colOff>
      <xdr:row>0</xdr:row>
      <xdr:rowOff>696737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EE7680-7667-4E54-8B15-BC3B0804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90599" cy="696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011991-4109-4470-A797-6FB22DB2C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1028699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5D4A31-D800-49FC-A5D3-E5B8900D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49E656-8788-423E-979D-48B55535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6DF549-019E-4353-A133-71CA6A86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604B2-C71B-4C9F-BED2-8D345C261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B04E85-0F58-450D-BDD6-8CF86D4E1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0</xdr:col>
      <xdr:colOff>1047749</xdr:colOff>
      <xdr:row>1</xdr:row>
      <xdr:rowOff>29629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F4C1F7-1ECE-4DC3-BA3C-F4BF832AA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990599</xdr:colOff>
      <xdr:row>1</xdr:row>
      <xdr:rowOff>20104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7DDFA0-DB27-4CEA-8AE9-07EFD170B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599" cy="77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1348740</xdr:colOff>
      <xdr:row>1</xdr:row>
      <xdr:rowOff>270402</xdr:rowOff>
    </xdr:to>
    <xdr:pic>
      <xdr:nvPicPr>
        <xdr:cNvPr id="2" name="Imagen 1" descr="Imagen que contiene firmar, frente, cerca, oscuro&#10;&#10;Descripción generada automáticamente">
          <a:extLst>
            <a:ext uri="{FF2B5EF4-FFF2-40B4-BE49-F238E27FC236}">
              <a16:creationId xmlns:a16="http://schemas.microsoft.com/office/drawing/2014/main" id="{51993877-13E3-4C85-A70D-084BD47E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348740" cy="527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0</xdr:rowOff>
    </xdr:from>
    <xdr:to>
      <xdr:col>0</xdr:col>
      <xdr:colOff>1967120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EE5BC8-AB81-42F6-A706-4FCD9D53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57150</xdr:rowOff>
    </xdr:from>
    <xdr:to>
      <xdr:col>0</xdr:col>
      <xdr:colOff>2205990</xdr:colOff>
      <xdr:row>0</xdr:row>
      <xdr:rowOff>744938</xdr:rowOff>
    </xdr:to>
    <xdr:pic>
      <xdr:nvPicPr>
        <xdr:cNvPr id="3" name="Imagen 2" descr="Imagen que contiene firmar, frente, cerca, oscuro&#10;&#10;Descripción generada automáticamente">
          <a:extLst>
            <a:ext uri="{FF2B5EF4-FFF2-40B4-BE49-F238E27FC236}">
              <a16:creationId xmlns:a16="http://schemas.microsoft.com/office/drawing/2014/main" id="{0CC07230-2F0A-4DA8-A7B8-5F1DF4DEE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1758315" cy="687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0</xdr:col>
      <xdr:colOff>2072640</xdr:colOff>
      <xdr:row>0</xdr:row>
      <xdr:rowOff>773513</xdr:rowOff>
    </xdr:to>
    <xdr:pic>
      <xdr:nvPicPr>
        <xdr:cNvPr id="3" name="Imagen 2" descr="Imagen que contiene firmar, frente, cerca, oscuro&#10;&#10;Descripción generada automáticamente">
          <a:extLst>
            <a:ext uri="{FF2B5EF4-FFF2-40B4-BE49-F238E27FC236}">
              <a16:creationId xmlns:a16="http://schemas.microsoft.com/office/drawing/2014/main" id="{E12EA15E-43F1-4509-BE41-743E862A7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758315" cy="687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0</xdr:rowOff>
    </xdr:from>
    <xdr:to>
      <xdr:col>0</xdr:col>
      <xdr:colOff>1967120</xdr:colOff>
      <xdr:row>0</xdr:row>
      <xdr:rowOff>691598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756715A-9249-40D7-A6C4-60AE394A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0</xdr:rowOff>
    </xdr:from>
    <xdr:to>
      <xdr:col>0</xdr:col>
      <xdr:colOff>1967120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5FFFDD-B4CE-4018-9168-99E66833A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0</xdr:rowOff>
    </xdr:from>
    <xdr:to>
      <xdr:col>0</xdr:col>
      <xdr:colOff>1967120</xdr:colOff>
      <xdr:row>0</xdr:row>
      <xdr:rowOff>691598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7D24F6-1569-43D3-8454-331430F9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0"/>
          <a:ext cx="1809750" cy="69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riveras\Downloads\EMICRON_ECONOMIA_NARANJA_2023.xlsx" TargetMode="External"/><Relationship Id="rId1" Type="http://schemas.openxmlformats.org/officeDocument/2006/relationships/externalLinkPath" Target="/Users/mpriveras/Downloads/EMICRON_ECONOMIA_NARANJA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riveras\OneDrive%20-%20dane.gov.co\2024\20230309_Guia%20elaboracion%20Anexo%20V2.xlsx" TargetMode="External"/><Relationship Id="rId1" Type="http://schemas.openxmlformats.org/officeDocument/2006/relationships/externalLinkPath" Target="/Users/mpriveras/OneDrive%20-%20dane.gov.co/2024/20230309_Guia%20elaboracion%20Anexo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anegovco-my.sharepoint.com/personal/mpriveras_dane_gov_co/Documents/2024/reporte%20cultural%20y%20creativa/Econom&#237;a%20Cultural%20y%20Creativa%202024/12&#176;%20reporte%20SCCS/insumos%202023/Copia%20de%20Gu&#237;a%20elaboraci&#243;n%20anexo%20sept_2024.xlsx" TargetMode="External"/><Relationship Id="rId2" Type="http://schemas.microsoft.com/office/2019/04/relationships/externalLinkLongPath" Target="/personal/mpriveras_dane_gov_co/Documents/2024/reporte%20cultural%20y%20creativa/Econom&#237;a%20Cultural%20y%20Creativa%202024/12&#176;%20reporte%20SCCS/insumos%202023/Copia%20de%20Gu&#237;a%20elaboraci&#243;n%20anexo%20sept_2024.xlsx?B18FD2CE" TargetMode="External"/><Relationship Id="rId1" Type="http://schemas.openxmlformats.org/officeDocument/2006/relationships/externalLinkPath" Target="file:///\\B18FD2CE\Copia%20de%20Gu&#237;a%20elaboraci&#243;n%20anexo%20sept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anegovco-my.sharepoint.com/personal/mpriveras_dane_gov_co/Documents/2024/reporte%20cultural%20y%20creativa/Econom&#237;a%20Cultural%20y%20Creativa%202024/12&#176;%20reporte%20SCCS/anexos/enviado/Cuadros%20para%2012o%20Reporte%20Econom&#237;a%20Creativa%20Bogot&#225;-%20Rev%2001.10.2024.xlsx" TargetMode="External"/><Relationship Id="rId2" Type="http://schemas.microsoft.com/office/2019/04/relationships/externalLinkLongPath" Target="/personal/mpriveras_dane_gov_co/Documents/2024/reporte%20cultural%20y%20creativa/Econom&#237;a%20Cultural%20y%20Creativa%202024/12&#176;%20reporte%20SCCS/productos%20finales/enviado/Cuadros%20para%2012o%20Reporte%20Econom&#237;a%20Creativa%20Bogot&#225;-%20Rev%2001.10.2024.xlsx?CAB51F74" TargetMode="External"/><Relationship Id="rId1" Type="http://schemas.openxmlformats.org/officeDocument/2006/relationships/externalLinkPath" Target="file:///\\CAB51F74\Cuadros%20para%2012o%20Reporte%20Econom&#237;a%20Creativa%20Bogot&#225;-%20Rev%2001.10.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-%20CSECC\3-%20Reportes%20ECC\12o.%20Reporte%20de%20la%20ECC\Cuadro%20I-II-III%20Trim%20Ocup%20ECC%20Bog-Nal%20(25_sep_2024).xlsx" TargetMode="External"/><Relationship Id="rId1" Type="http://schemas.openxmlformats.org/officeDocument/2006/relationships/externalLinkPath" Target="file:///D:\1-%20CSECC\3-%20Reportes%20ECC\12o.%20Reporte%20de%20la%20ECC\Cuadro%20I-II-III%20Trim%20Ocup%20ECC%20Bog-Nal%20(25_sep_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utas de diligenciamiento"/>
      <sheetName val="Lista de indicadores 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EMICRON_ECONOMIA_NARANJ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utas de diligenciamiento"/>
      <sheetName val="Lista de indicadores "/>
      <sheetName val="Cuadro 1"/>
      <sheetName val="Cuadro 2"/>
      <sheetName val="Cuadro 3"/>
      <sheetName val="Cuadro 3 (2)"/>
      <sheetName val="20230309_Guia elaboracion Anex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utas de diligenciamiento"/>
      <sheetName val="Lista de indicadores "/>
      <sheetName val="Cuadro 1"/>
      <sheetName val="Cuadro 2"/>
      <sheetName val="Cuadro 3"/>
      <sheetName val="Copia de Guía elaboración anexo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Lista de indicadores"/>
      <sheetName val="Composición VA por tipo de act"/>
      <sheetName val="Particip por Areas de la EN"/>
      <sheetName val="Cuentas de Prod y Gen del ingre"/>
      <sheetName val="VA por variables"/>
      <sheetName val="Cuenta de prod Encadenada"/>
      <sheetName val="Ocupados por áreas de la ECC"/>
      <sheetName val="Ocupados X tipo de actividad"/>
      <sheetName val="TETC según áreas de la ECC"/>
      <sheetName val="TETC X tipo de actividad"/>
      <sheetName val="Ocupados Nal I Trim 2021-22-23"/>
      <sheetName val="Ocupados Nal II Trim 2021-22-23"/>
      <sheetName val="Ocupados BOG I Trim 2021-22-23"/>
      <sheetName val="Ocupados BOG II Trim 2021-22-23"/>
      <sheetName val="Diag de Sankey Artes y Patrim"/>
      <sheetName val="Diag de Sankey Industrias Cult "/>
      <sheetName val="Diag de Sankey Creaciones Func"/>
    </sheetNames>
    <sheetDataSet>
      <sheetData sheetId="0"/>
      <sheetData sheetId="1">
        <row r="18">
          <cell r="B18" t="str">
            <v>ACTIVIDADES DE INCLUSIÓN TOTAL</v>
          </cell>
        </row>
      </sheetData>
      <sheetData sheetId="2">
        <row r="21">
          <cell r="A21" t="str">
            <v>ARTES Y PATRIMONIO</v>
          </cell>
        </row>
      </sheetData>
      <sheetData sheetId="3"/>
      <sheetData sheetId="4">
        <row r="21">
          <cell r="A21" t="str">
            <v>(D.29) Otros impuestos sobre la producción</v>
          </cell>
        </row>
      </sheetData>
      <sheetData sheetId="5"/>
      <sheetData sheetId="6">
        <row r="40">
          <cell r="F40" t="str">
            <v>Promedio 2021-2023p</v>
          </cell>
        </row>
      </sheetData>
      <sheetData sheetId="7">
        <row r="41">
          <cell r="D41" t="str">
            <v>Promedio 2021-2023p</v>
          </cell>
        </row>
        <row r="42">
          <cell r="C42" t="str">
            <v>Actividades de inclusión total</v>
          </cell>
          <cell r="D42">
            <v>82.666150135086767</v>
          </cell>
        </row>
        <row r="43">
          <cell r="C43" t="str">
            <v>Actividades de inclusión parcial</v>
          </cell>
          <cell r="D43">
            <v>17.333849864913233</v>
          </cell>
        </row>
      </sheetData>
      <sheetData sheetId="8"/>
      <sheetData sheetId="9">
        <row r="40">
          <cell r="E40" t="str">
            <v>Promedio 2021-2023p</v>
          </cell>
        </row>
        <row r="41">
          <cell r="D41" t="str">
            <v>Actividades de inclusión total</v>
          </cell>
          <cell r="E41">
            <v>82.22534682627429</v>
          </cell>
        </row>
        <row r="42">
          <cell r="D42" t="str">
            <v>Actividades de inclusión parcial</v>
          </cell>
          <cell r="E42">
            <v>17.774653173725714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up Bog I-II-III Trim 22 a 24"/>
      <sheetName val="Ocup Nal I-II-III Trim 22 a 24"/>
      <sheetName val="Ocup Nal GEIH2018"/>
      <sheetName val="Ocup Bog GEIH2018"/>
    </sheetNames>
    <sheetDataSet>
      <sheetData sheetId="0"/>
      <sheetData sheetId="1"/>
      <sheetData sheetId="2">
        <row r="11">
          <cell r="D11">
            <v>211.60087205997874</v>
          </cell>
        </row>
        <row r="12">
          <cell r="D12">
            <v>106.44039797076157</v>
          </cell>
        </row>
        <row r="13">
          <cell r="D13">
            <v>310.12039555359354</v>
          </cell>
        </row>
        <row r="18">
          <cell r="B18">
            <v>211.82048662149631</v>
          </cell>
          <cell r="D18">
            <v>232.42318778888281</v>
          </cell>
        </row>
        <row r="19">
          <cell r="B19">
            <v>96.771309276378162</v>
          </cell>
          <cell r="D19">
            <v>96.801075555846182</v>
          </cell>
        </row>
        <row r="20">
          <cell r="B20">
            <v>322.90037598443394</v>
          </cell>
          <cell r="D20">
            <v>312.08715129000717</v>
          </cell>
        </row>
        <row r="25">
          <cell r="B25">
            <v>217.91305315220288</v>
          </cell>
          <cell r="D25">
            <v>233.02180567050766</v>
          </cell>
        </row>
        <row r="26">
          <cell r="B26">
            <v>89.289029187825022</v>
          </cell>
          <cell r="D26">
            <v>107.43942559858934</v>
          </cell>
        </row>
        <row r="27">
          <cell r="B27">
            <v>332.59483742924573</v>
          </cell>
          <cell r="D27">
            <v>362.35712195811766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AC03551-39A8-487F-8195-3F460A3A0079}" name="Tabla12" displayName="Tabla12" ref="A3:D63" totalsRowShown="0" headerRowDxfId="0" dataDxfId="134">
  <autoFilter ref="A3:D63" xr:uid="{6AC03551-39A8-487F-8195-3F460A3A0079}"/>
  <tableColumns count="4">
    <tableColumn id="1" xr3:uid="{8BD25C5A-98EF-4300-99CD-3405B6FBF19A}" name="No. " dataDxfId="4"/>
    <tableColumn id="2" xr3:uid="{B105010E-BB0D-48F0-B006-B5CFA6A0012A}" name="Nombre del indicador" dataDxfId="3" dataCellStyle="Hipervínculo"/>
    <tableColumn id="3" xr3:uid="{735981F4-F1FE-44B5-B0EE-D8BFDFB508F1}" name="Fuente" dataDxfId="2"/>
    <tableColumn id="4" xr3:uid="{37E24440-6010-4E04-BA6C-C029841937FE}" name="Entidad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348E8-E426-4E40-965E-DD4AB3300B9E}">
  <dimension ref="A1:D63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:D3"/>
    </sheetView>
  </sheetViews>
  <sheetFormatPr baseColWidth="10" defaultColWidth="11.42578125" defaultRowHeight="15" x14ac:dyDescent="0.25"/>
  <cols>
    <col min="1" max="1" width="26.140625" style="1" customWidth="1"/>
    <col min="2" max="2" width="94.7109375" style="1" customWidth="1"/>
    <col min="3" max="3" width="49.5703125" style="1" bestFit="1" customWidth="1"/>
    <col min="4" max="4" width="44.28515625" style="1" customWidth="1"/>
    <col min="5" max="16384" width="11.42578125" style="1"/>
  </cols>
  <sheetData>
    <row r="1" spans="1:4" ht="57.75" customHeight="1" x14ac:dyDescent="0.25">
      <c r="B1" s="928" t="s">
        <v>585</v>
      </c>
      <c r="C1" s="929"/>
      <c r="D1" s="929"/>
    </row>
    <row r="2" spans="1:4" ht="8.25" customHeight="1" x14ac:dyDescent="0.3">
      <c r="A2" s="927"/>
      <c r="B2" s="927"/>
      <c r="C2" s="3"/>
      <c r="D2" s="3"/>
    </row>
    <row r="3" spans="1:4" ht="30.75" customHeight="1" x14ac:dyDescent="0.25">
      <c r="A3" s="889" t="s">
        <v>0</v>
      </c>
      <c r="B3" s="889" t="s">
        <v>1</v>
      </c>
      <c r="C3" s="889" t="s">
        <v>2</v>
      </c>
      <c r="D3" s="889" t="s">
        <v>3</v>
      </c>
    </row>
    <row r="4" spans="1:4" ht="33" x14ac:dyDescent="0.25">
      <c r="A4" s="1084">
        <v>1</v>
      </c>
      <c r="B4" s="1085" t="s">
        <v>4</v>
      </c>
      <c r="C4" s="1086" t="s">
        <v>5</v>
      </c>
      <c r="D4" s="1086" t="s">
        <v>6</v>
      </c>
    </row>
    <row r="5" spans="1:4" ht="33" x14ac:dyDescent="0.25">
      <c r="A5" s="1084">
        <v>2</v>
      </c>
      <c r="B5" s="1085" t="s">
        <v>7</v>
      </c>
      <c r="C5" s="1086" t="s">
        <v>5</v>
      </c>
      <c r="D5" s="1086" t="s">
        <v>6</v>
      </c>
    </row>
    <row r="6" spans="1:4" ht="33" x14ac:dyDescent="0.25">
      <c r="A6" s="1084">
        <v>3</v>
      </c>
      <c r="B6" s="1085" t="s">
        <v>8</v>
      </c>
      <c r="C6" s="1086" t="s">
        <v>5</v>
      </c>
      <c r="D6" s="1086" t="s">
        <v>6</v>
      </c>
    </row>
    <row r="7" spans="1:4" ht="33" x14ac:dyDescent="0.25">
      <c r="A7" s="1084">
        <v>4</v>
      </c>
      <c r="B7" s="1085" t="s">
        <v>9</v>
      </c>
      <c r="C7" s="1086" t="s">
        <v>5</v>
      </c>
      <c r="D7" s="1086" t="s">
        <v>6</v>
      </c>
    </row>
    <row r="8" spans="1:4" ht="33" x14ac:dyDescent="0.25">
      <c r="A8" s="1084">
        <v>5</v>
      </c>
      <c r="B8" s="1085" t="s">
        <v>10</v>
      </c>
      <c r="C8" s="1086" t="s">
        <v>5</v>
      </c>
      <c r="D8" s="1086" t="s">
        <v>6</v>
      </c>
    </row>
    <row r="9" spans="1:4" ht="33" x14ac:dyDescent="0.25">
      <c r="A9" s="1084">
        <v>6</v>
      </c>
      <c r="B9" s="1085" t="s">
        <v>11</v>
      </c>
      <c r="C9" s="1086" t="s">
        <v>5</v>
      </c>
      <c r="D9" s="1086" t="s">
        <v>6</v>
      </c>
    </row>
    <row r="10" spans="1:4" ht="33" x14ac:dyDescent="0.25">
      <c r="A10" s="1084">
        <v>7</v>
      </c>
      <c r="B10" s="1087" t="s">
        <v>12</v>
      </c>
      <c r="C10" s="1086" t="s">
        <v>5</v>
      </c>
      <c r="D10" s="1086" t="s">
        <v>6</v>
      </c>
    </row>
    <row r="11" spans="1:4" ht="33" x14ac:dyDescent="0.25">
      <c r="A11" s="1084">
        <v>8</v>
      </c>
      <c r="B11" s="1085" t="s">
        <v>13</v>
      </c>
      <c r="C11" s="1086" t="s">
        <v>5</v>
      </c>
      <c r="D11" s="1086" t="s">
        <v>6</v>
      </c>
    </row>
    <row r="12" spans="1:4" ht="33" x14ac:dyDescent="0.25">
      <c r="A12" s="1084">
        <v>9</v>
      </c>
      <c r="B12" s="1087" t="s">
        <v>14</v>
      </c>
      <c r="C12" s="1086" t="s">
        <v>5</v>
      </c>
      <c r="D12" s="1086" t="s">
        <v>6</v>
      </c>
    </row>
    <row r="13" spans="1:4" ht="33" x14ac:dyDescent="0.25">
      <c r="A13" s="1084">
        <v>10</v>
      </c>
      <c r="B13" s="1085" t="s">
        <v>15</v>
      </c>
      <c r="C13" s="1086" t="s">
        <v>5</v>
      </c>
      <c r="D13" s="1086" t="s">
        <v>6</v>
      </c>
    </row>
    <row r="14" spans="1:4" ht="33" x14ac:dyDescent="0.25">
      <c r="A14" s="1084">
        <v>11</v>
      </c>
      <c r="B14" s="1087" t="s">
        <v>16</v>
      </c>
      <c r="C14" s="1086" t="s">
        <v>5</v>
      </c>
      <c r="D14" s="1086" t="s">
        <v>6</v>
      </c>
    </row>
    <row r="15" spans="1:4" ht="33" x14ac:dyDescent="0.25">
      <c r="A15" s="1084">
        <v>12</v>
      </c>
      <c r="B15" s="1085" t="s">
        <v>17</v>
      </c>
      <c r="C15" s="1086" t="s">
        <v>5</v>
      </c>
      <c r="D15" s="1086" t="s">
        <v>6</v>
      </c>
    </row>
    <row r="16" spans="1:4" ht="33" x14ac:dyDescent="0.25">
      <c r="A16" s="1084">
        <v>13</v>
      </c>
      <c r="B16" s="1087" t="s">
        <v>18</v>
      </c>
      <c r="C16" s="1086" t="s">
        <v>5</v>
      </c>
      <c r="D16" s="1086" t="s">
        <v>6</v>
      </c>
    </row>
    <row r="17" spans="1:4" ht="33" x14ac:dyDescent="0.25">
      <c r="A17" s="1084">
        <v>14</v>
      </c>
      <c r="B17" s="1085" t="s">
        <v>19</v>
      </c>
      <c r="C17" s="1086" t="s">
        <v>5</v>
      </c>
      <c r="D17" s="1086" t="s">
        <v>6</v>
      </c>
    </row>
    <row r="18" spans="1:4" ht="33" x14ac:dyDescent="0.25">
      <c r="A18" s="1084">
        <v>15</v>
      </c>
      <c r="B18" s="1087" t="s">
        <v>20</v>
      </c>
      <c r="C18" s="1086" t="s">
        <v>5</v>
      </c>
      <c r="D18" s="1086" t="s">
        <v>6</v>
      </c>
    </row>
    <row r="19" spans="1:4" ht="33" x14ac:dyDescent="0.25">
      <c r="A19" s="1084">
        <v>16</v>
      </c>
      <c r="B19" s="1085" t="s">
        <v>21</v>
      </c>
      <c r="C19" s="1086" t="s">
        <v>5</v>
      </c>
      <c r="D19" s="1086" t="s">
        <v>6</v>
      </c>
    </row>
    <row r="20" spans="1:4" ht="33" x14ac:dyDescent="0.25">
      <c r="A20" s="1084">
        <v>17</v>
      </c>
      <c r="B20" s="1087" t="s">
        <v>22</v>
      </c>
      <c r="C20" s="1086" t="s">
        <v>5</v>
      </c>
      <c r="D20" s="1086" t="s">
        <v>6</v>
      </c>
    </row>
    <row r="21" spans="1:4" ht="33" x14ac:dyDescent="0.25">
      <c r="A21" s="1084">
        <v>18</v>
      </c>
      <c r="B21" s="1085" t="s">
        <v>23</v>
      </c>
      <c r="C21" s="1086" t="s">
        <v>5</v>
      </c>
      <c r="D21" s="1086" t="s">
        <v>6</v>
      </c>
    </row>
    <row r="22" spans="1:4" ht="33" x14ac:dyDescent="0.25">
      <c r="A22" s="1084">
        <v>19</v>
      </c>
      <c r="B22" s="1087" t="s">
        <v>24</v>
      </c>
      <c r="C22" s="1086" t="s">
        <v>5</v>
      </c>
      <c r="D22" s="1086" t="s">
        <v>6</v>
      </c>
    </row>
    <row r="23" spans="1:4" ht="33" x14ac:dyDescent="0.25">
      <c r="A23" s="1084">
        <v>20</v>
      </c>
      <c r="B23" s="1085" t="s">
        <v>25</v>
      </c>
      <c r="C23" s="1086" t="s">
        <v>26</v>
      </c>
      <c r="D23" s="1086" t="s">
        <v>6</v>
      </c>
    </row>
    <row r="24" spans="1:4" ht="45" customHeight="1" x14ac:dyDescent="0.3">
      <c r="A24" s="1084">
        <v>21</v>
      </c>
      <c r="B24" s="1088" t="s">
        <v>27</v>
      </c>
      <c r="C24" s="1089" t="s">
        <v>28</v>
      </c>
      <c r="D24" s="1090" t="s">
        <v>29</v>
      </c>
    </row>
    <row r="25" spans="1:4" ht="49.5" x14ac:dyDescent="0.3">
      <c r="A25" s="1084">
        <v>22</v>
      </c>
      <c r="B25" s="1088" t="s">
        <v>30</v>
      </c>
      <c r="C25" s="1089" t="s">
        <v>28</v>
      </c>
      <c r="D25" s="1090" t="s">
        <v>29</v>
      </c>
    </row>
    <row r="26" spans="1:4" ht="49.5" x14ac:dyDescent="0.3">
      <c r="A26" s="1084">
        <v>23</v>
      </c>
      <c r="B26" s="1088" t="s">
        <v>31</v>
      </c>
      <c r="C26" s="1089" t="s">
        <v>28</v>
      </c>
      <c r="D26" s="1090" t="s">
        <v>29</v>
      </c>
    </row>
    <row r="27" spans="1:4" ht="49.5" x14ac:dyDescent="0.3">
      <c r="A27" s="1084">
        <v>24</v>
      </c>
      <c r="B27" s="1088" t="s">
        <v>32</v>
      </c>
      <c r="C27" s="1089" t="s">
        <v>28</v>
      </c>
      <c r="D27" s="1090" t="s">
        <v>29</v>
      </c>
    </row>
    <row r="28" spans="1:4" ht="49.5" x14ac:dyDescent="0.3">
      <c r="A28" s="1084">
        <v>25</v>
      </c>
      <c r="B28" s="1088" t="s">
        <v>33</v>
      </c>
      <c r="C28" s="1089" t="s">
        <v>28</v>
      </c>
      <c r="D28" s="1090" t="s">
        <v>29</v>
      </c>
    </row>
    <row r="29" spans="1:4" ht="49.5" x14ac:dyDescent="0.3">
      <c r="A29" s="1084">
        <v>26</v>
      </c>
      <c r="B29" s="1088" t="s">
        <v>34</v>
      </c>
      <c r="C29" s="1089" t="s">
        <v>28</v>
      </c>
      <c r="D29" s="1090" t="s">
        <v>29</v>
      </c>
    </row>
    <row r="30" spans="1:4" ht="49.5" x14ac:dyDescent="0.3">
      <c r="A30" s="1084">
        <v>27</v>
      </c>
      <c r="B30" s="1088" t="s">
        <v>35</v>
      </c>
      <c r="C30" s="1089" t="s">
        <v>28</v>
      </c>
      <c r="D30" s="1090" t="s">
        <v>29</v>
      </c>
    </row>
    <row r="31" spans="1:4" ht="45" x14ac:dyDescent="0.3">
      <c r="A31" s="1084">
        <v>28</v>
      </c>
      <c r="B31" s="1091" t="s">
        <v>36</v>
      </c>
      <c r="C31" s="1089" t="s">
        <v>28</v>
      </c>
      <c r="D31" s="1090" t="s">
        <v>29</v>
      </c>
    </row>
    <row r="32" spans="1:4" ht="49.5" x14ac:dyDescent="0.3">
      <c r="A32" s="1084">
        <v>29</v>
      </c>
      <c r="B32" s="1088" t="s">
        <v>37</v>
      </c>
      <c r="C32" s="1089" t="s">
        <v>28</v>
      </c>
      <c r="D32" s="1090" t="s">
        <v>29</v>
      </c>
    </row>
    <row r="33" spans="1:4" ht="49.5" x14ac:dyDescent="0.3">
      <c r="A33" s="1084">
        <v>30</v>
      </c>
      <c r="B33" s="1088" t="s">
        <v>38</v>
      </c>
      <c r="C33" s="1089" t="s">
        <v>28</v>
      </c>
      <c r="D33" s="1090" t="s">
        <v>29</v>
      </c>
    </row>
    <row r="34" spans="1:4" ht="33" x14ac:dyDescent="0.25">
      <c r="A34" s="1084">
        <v>31</v>
      </c>
      <c r="B34" s="1085" t="s">
        <v>39</v>
      </c>
      <c r="C34" s="1092" t="s">
        <v>40</v>
      </c>
      <c r="D34" s="1092" t="s">
        <v>41</v>
      </c>
    </row>
    <row r="35" spans="1:4" ht="33" x14ac:dyDescent="0.25">
      <c r="A35" s="1084">
        <v>32</v>
      </c>
      <c r="B35" s="1085" t="s">
        <v>42</v>
      </c>
      <c r="C35" s="1092" t="s">
        <v>40</v>
      </c>
      <c r="D35" s="1092" t="s">
        <v>41</v>
      </c>
    </row>
    <row r="36" spans="1:4" ht="33" x14ac:dyDescent="0.25">
      <c r="A36" s="1084">
        <v>33</v>
      </c>
      <c r="B36" s="1085" t="s">
        <v>43</v>
      </c>
      <c r="C36" s="1092" t="s">
        <v>40</v>
      </c>
      <c r="D36" s="1092" t="s">
        <v>41</v>
      </c>
    </row>
    <row r="37" spans="1:4" ht="33" x14ac:dyDescent="0.25">
      <c r="A37" s="1084">
        <v>34</v>
      </c>
      <c r="B37" s="1093" t="s">
        <v>44</v>
      </c>
      <c r="C37" s="1092" t="s">
        <v>40</v>
      </c>
      <c r="D37" s="1092" t="s">
        <v>41</v>
      </c>
    </row>
    <row r="38" spans="1:4" ht="33" x14ac:dyDescent="0.25">
      <c r="A38" s="1084">
        <v>35</v>
      </c>
      <c r="B38" s="1093" t="s">
        <v>45</v>
      </c>
      <c r="C38" s="1086" t="s">
        <v>46</v>
      </c>
      <c r="D38" s="1086" t="s">
        <v>6</v>
      </c>
    </row>
    <row r="39" spans="1:4" ht="33" x14ac:dyDescent="0.25">
      <c r="A39" s="1084">
        <v>36</v>
      </c>
      <c r="B39" s="1093" t="s">
        <v>47</v>
      </c>
      <c r="C39" s="1086" t="s">
        <v>46</v>
      </c>
      <c r="D39" s="1086" t="s">
        <v>6</v>
      </c>
    </row>
    <row r="40" spans="1:4" ht="33" x14ac:dyDescent="0.25">
      <c r="A40" s="1084">
        <v>37</v>
      </c>
      <c r="B40" s="1093" t="s">
        <v>48</v>
      </c>
      <c r="C40" s="1086" t="s">
        <v>46</v>
      </c>
      <c r="D40" s="1086" t="s">
        <v>6</v>
      </c>
    </row>
    <row r="41" spans="1:4" ht="33" x14ac:dyDescent="0.25">
      <c r="A41" s="1084">
        <v>38</v>
      </c>
      <c r="B41" s="1093" t="s">
        <v>49</v>
      </c>
      <c r="C41" s="1086" t="s">
        <v>46</v>
      </c>
      <c r="D41" s="1086" t="s">
        <v>6</v>
      </c>
    </row>
    <row r="42" spans="1:4" ht="33" x14ac:dyDescent="0.25">
      <c r="A42" s="1084">
        <v>39</v>
      </c>
      <c r="B42" s="1093" t="s">
        <v>50</v>
      </c>
      <c r="C42" s="1086" t="s">
        <v>46</v>
      </c>
      <c r="D42" s="1086" t="s">
        <v>6</v>
      </c>
    </row>
    <row r="43" spans="1:4" ht="33" x14ac:dyDescent="0.25">
      <c r="A43" s="1084">
        <v>40</v>
      </c>
      <c r="B43" s="1093" t="s">
        <v>51</v>
      </c>
      <c r="C43" s="1086" t="s">
        <v>46</v>
      </c>
      <c r="D43" s="1086" t="s">
        <v>6</v>
      </c>
    </row>
    <row r="44" spans="1:4" ht="33" x14ac:dyDescent="0.25">
      <c r="A44" s="1084">
        <v>41</v>
      </c>
      <c r="B44" s="1093" t="s">
        <v>52</v>
      </c>
      <c r="C44" s="1086" t="s">
        <v>46</v>
      </c>
      <c r="D44" s="1086" t="s">
        <v>6</v>
      </c>
    </row>
    <row r="45" spans="1:4" ht="33" x14ac:dyDescent="0.25">
      <c r="A45" s="1084">
        <v>42</v>
      </c>
      <c r="B45" s="1093" t="s">
        <v>53</v>
      </c>
      <c r="C45" s="1086" t="s">
        <v>46</v>
      </c>
      <c r="D45" s="1086" t="s">
        <v>6</v>
      </c>
    </row>
    <row r="46" spans="1:4" ht="33" x14ac:dyDescent="0.25">
      <c r="A46" s="1084">
        <v>43</v>
      </c>
      <c r="B46" s="1093" t="s">
        <v>54</v>
      </c>
      <c r="C46" s="1086" t="s">
        <v>46</v>
      </c>
      <c r="D46" s="1086" t="s">
        <v>6</v>
      </c>
    </row>
    <row r="47" spans="1:4" ht="33" x14ac:dyDescent="0.25">
      <c r="A47" s="1084">
        <v>44</v>
      </c>
      <c r="B47" s="1093" t="s">
        <v>55</v>
      </c>
      <c r="C47" s="1086" t="s">
        <v>56</v>
      </c>
      <c r="D47" s="1086" t="s">
        <v>6</v>
      </c>
    </row>
    <row r="48" spans="1:4" ht="33" x14ac:dyDescent="0.25">
      <c r="A48" s="1084">
        <v>45</v>
      </c>
      <c r="B48" s="1093" t="s">
        <v>57</v>
      </c>
      <c r="C48" s="1086" t="s">
        <v>56</v>
      </c>
      <c r="D48" s="1086" t="s">
        <v>6</v>
      </c>
    </row>
    <row r="49" spans="1:4" ht="33" x14ac:dyDescent="0.25">
      <c r="A49" s="1084">
        <v>46</v>
      </c>
      <c r="B49" s="1093" t="s">
        <v>58</v>
      </c>
      <c r="C49" s="1086" t="s">
        <v>46</v>
      </c>
      <c r="D49" s="1086" t="s">
        <v>6</v>
      </c>
    </row>
    <row r="50" spans="1:4" ht="33" x14ac:dyDescent="0.25">
      <c r="A50" s="1084">
        <v>47</v>
      </c>
      <c r="B50" s="1093" t="s">
        <v>59</v>
      </c>
      <c r="C50" s="1086" t="s">
        <v>46</v>
      </c>
      <c r="D50" s="1086" t="s">
        <v>6</v>
      </c>
    </row>
    <row r="51" spans="1:4" ht="33" x14ac:dyDescent="0.25">
      <c r="A51" s="1084">
        <v>48</v>
      </c>
      <c r="B51" s="1093" t="s">
        <v>60</v>
      </c>
      <c r="C51" s="1086" t="s">
        <v>61</v>
      </c>
      <c r="D51" s="1094" t="s">
        <v>62</v>
      </c>
    </row>
    <row r="52" spans="1:4" ht="33" x14ac:dyDescent="0.25">
      <c r="A52" s="1084">
        <v>49</v>
      </c>
      <c r="B52" s="1093" t="s">
        <v>63</v>
      </c>
      <c r="C52" s="1086" t="s">
        <v>61</v>
      </c>
      <c r="D52" s="1094" t="s">
        <v>62</v>
      </c>
    </row>
    <row r="53" spans="1:4" ht="33" x14ac:dyDescent="0.25">
      <c r="A53" s="1084">
        <v>50</v>
      </c>
      <c r="B53" s="1093" t="s">
        <v>64</v>
      </c>
      <c r="C53" s="1086" t="s">
        <v>61</v>
      </c>
      <c r="D53" s="1094" t="s">
        <v>62</v>
      </c>
    </row>
    <row r="54" spans="1:4" ht="33" x14ac:dyDescent="0.25">
      <c r="A54" s="1084">
        <v>51</v>
      </c>
      <c r="B54" s="1093" t="s">
        <v>65</v>
      </c>
      <c r="C54" s="1086" t="s">
        <v>61</v>
      </c>
      <c r="D54" s="1094" t="s">
        <v>62</v>
      </c>
    </row>
    <row r="55" spans="1:4" ht="33" x14ac:dyDescent="0.25">
      <c r="A55" s="1084">
        <v>52</v>
      </c>
      <c r="B55" s="1093" t="s">
        <v>66</v>
      </c>
      <c r="C55" s="1086" t="s">
        <v>61</v>
      </c>
      <c r="D55" s="1094" t="s">
        <v>62</v>
      </c>
    </row>
    <row r="56" spans="1:4" ht="33" x14ac:dyDescent="0.25">
      <c r="A56" s="1084">
        <v>53</v>
      </c>
      <c r="B56" s="1093" t="s">
        <v>67</v>
      </c>
      <c r="C56" s="1086" t="s">
        <v>61</v>
      </c>
      <c r="D56" s="1094" t="s">
        <v>62</v>
      </c>
    </row>
    <row r="57" spans="1:4" ht="33" x14ac:dyDescent="0.25">
      <c r="A57" s="1084">
        <v>54</v>
      </c>
      <c r="B57" s="1093" t="s">
        <v>68</v>
      </c>
      <c r="C57" s="1086" t="s">
        <v>61</v>
      </c>
      <c r="D57" s="1094" t="s">
        <v>62</v>
      </c>
    </row>
    <row r="58" spans="1:4" ht="33" x14ac:dyDescent="0.25">
      <c r="A58" s="1084">
        <v>55</v>
      </c>
      <c r="B58" s="1093" t="s">
        <v>69</v>
      </c>
      <c r="C58" s="1086" t="s">
        <v>61</v>
      </c>
      <c r="D58" s="1094" t="s">
        <v>62</v>
      </c>
    </row>
    <row r="59" spans="1:4" ht="33" x14ac:dyDescent="0.25">
      <c r="A59" s="1084">
        <v>56</v>
      </c>
      <c r="B59" s="1093" t="s">
        <v>70</v>
      </c>
      <c r="C59" s="1086" t="s">
        <v>61</v>
      </c>
      <c r="D59" s="1094" t="s">
        <v>62</v>
      </c>
    </row>
    <row r="60" spans="1:4" ht="33" x14ac:dyDescent="0.25">
      <c r="A60" s="1084">
        <v>57</v>
      </c>
      <c r="B60" s="1093" t="s">
        <v>71</v>
      </c>
      <c r="C60" s="1086" t="s">
        <v>61</v>
      </c>
      <c r="D60" s="1094" t="s">
        <v>62</v>
      </c>
    </row>
    <row r="61" spans="1:4" ht="33" x14ac:dyDescent="0.25">
      <c r="A61" s="1084">
        <v>58</v>
      </c>
      <c r="B61" s="1093" t="s">
        <v>72</v>
      </c>
      <c r="C61" s="1092" t="s">
        <v>73</v>
      </c>
      <c r="D61" s="1092" t="s">
        <v>6</v>
      </c>
    </row>
    <row r="62" spans="1:4" ht="33" x14ac:dyDescent="0.25">
      <c r="A62" s="1084">
        <v>59</v>
      </c>
      <c r="B62" s="1093" t="s">
        <v>74</v>
      </c>
      <c r="C62" s="1092" t="s">
        <v>73</v>
      </c>
      <c r="D62" s="1092" t="s">
        <v>6</v>
      </c>
    </row>
    <row r="63" spans="1:4" ht="33" x14ac:dyDescent="0.25">
      <c r="A63" s="1084">
        <v>60</v>
      </c>
      <c r="B63" s="1093" t="s">
        <v>75</v>
      </c>
      <c r="C63" s="1092" t="s">
        <v>73</v>
      </c>
      <c r="D63" s="1092" t="s">
        <v>6</v>
      </c>
    </row>
  </sheetData>
  <mergeCells count="2">
    <mergeCell ref="A2:B2"/>
    <mergeCell ref="B1:D1"/>
  </mergeCells>
  <conditionalFormatting sqref="B51">
    <cfRule type="duplicateValues" dxfId="133" priority="11"/>
  </conditionalFormatting>
  <conditionalFormatting sqref="B52">
    <cfRule type="duplicateValues" dxfId="132" priority="10"/>
  </conditionalFormatting>
  <conditionalFormatting sqref="B53">
    <cfRule type="duplicateValues" dxfId="131" priority="9"/>
  </conditionalFormatting>
  <conditionalFormatting sqref="B54">
    <cfRule type="duplicateValues" dxfId="130" priority="8"/>
  </conditionalFormatting>
  <conditionalFormatting sqref="B55">
    <cfRule type="duplicateValues" dxfId="129" priority="7"/>
  </conditionalFormatting>
  <conditionalFormatting sqref="B56">
    <cfRule type="duplicateValues" dxfId="128" priority="6"/>
  </conditionalFormatting>
  <conditionalFormatting sqref="B57">
    <cfRule type="duplicateValues" dxfId="127" priority="5"/>
  </conditionalFormatting>
  <conditionalFormatting sqref="B58">
    <cfRule type="duplicateValues" dxfId="126" priority="4"/>
  </conditionalFormatting>
  <conditionalFormatting sqref="B59">
    <cfRule type="duplicateValues" dxfId="125" priority="3"/>
  </conditionalFormatting>
  <conditionalFormatting sqref="B60">
    <cfRule type="duplicateValues" dxfId="124" priority="2"/>
  </conditionalFormatting>
  <conditionalFormatting sqref="B61:B63">
    <cfRule type="duplicateValues" dxfId="123" priority="1"/>
  </conditionalFormatting>
  <hyperlinks>
    <hyperlink ref="B23" location="'Cuadro 20'!A1" display="Actividades de uso de Internet para personas de 5 y más años" xr:uid="{564715F2-39F0-4319-B648-C50D7ABA14B8}"/>
    <hyperlink ref="B22" location="'Cuadro 19'!banner" display="Ventas totales de los micronegocios de economía naranja. Total nacional" xr:uid="{AF8BA2F0-6E75-435B-AB34-714F5E09CE4F}"/>
    <hyperlink ref="B21" location="'Cuadro 18'!banner" display="Cantidad y distribución del personal ocupado en los micronegocios de economía naranja según tipo de vínculo. Total nacional" xr:uid="{F9BA0EBB-7C6C-42C8-A506-2A8C5BA90F2F}"/>
    <hyperlink ref="B20" location="'Cuadro 17'!banner" display="Cantidad y distribución de micronegocios de economía naranja según uso del servicio de internet. Total nacional" xr:uid="{199B2AE6-7D4E-48EB-B327-421511006ADE}"/>
    <hyperlink ref="B19" location="'Cuadro 16'!banner" display="Cantidad y distribución de micronegocios de economía naranja según tenencia de página web o presencia en sitio web. Total nacional" xr:uid="{E627B9DF-6725-4BDE-A97F-03C5EBEE3AB2}"/>
    <hyperlink ref="B18" location="'Cuadro 15'!banner" display="Cantidad y distribución de micronegocios de economía naranja según uso del teléfono móvil celular. Total nacional" xr:uid="{9F58FB91-A85C-4A5F-A28B-D2726EBB8D05}"/>
    <hyperlink ref="B17" location="'Cuadro 14'!banner" display="Cantidad y distribución de micronegocios de economía naranja según tenencia de dispositivos electrónicos (computadores o tabletas portátiles). Total nacional" xr:uid="{D9B78603-5462-42F4-A200-3D25386707AD}"/>
    <hyperlink ref="B16" location="'Cuadro 13'!banner" display="Cantidad y distribución de micronegocios de economía naranja según tenencia de registro en Cámara de Comercio. Total nacional" xr:uid="{CD284BB3-E22D-4F25-A4D8-7BF8A1C0B37D}"/>
    <hyperlink ref="B15" location="'Cuadro 12'!banner" display="Cantidad y distribución de micronegocios de economía naranja según tipo de registro contable. Total nacional" xr:uid="{1EF727B3-316F-469B-A9CB-05CE65F91D65}"/>
    <hyperlink ref="B14" location="'Cuadro 11'!banner" display="Cantidad y distribución de micronegocios de economía naranja según tenencia de Registro Único Tributario (RUT). Total nacional" xr:uid="{8857B97B-4531-4633-A4CC-A86715D8B835}"/>
    <hyperlink ref="B13" location="'Cuadro 10'!banner" display="Cantidad y distribución de micronegocios de economía naranja según rangos de personal ocupado. Total nacional" xr:uid="{32773948-0A02-4D80-9751-32A66DC2A320}"/>
    <hyperlink ref="B4" location="'Cuadro 1'!A1" display="Cantidad y distribución de micronegocios de economía naranja según situación en el empleo del propietario(a). Total nacional" xr:uid="{91690AFA-F578-42B5-A1B5-72A5BF3C8E9D}"/>
    <hyperlink ref="B5" location="'Cuadro 2'!A1" display="Cantidad y distribución de micronegocios de economía naranja según sexo del propietario(a). Total nacional" xr:uid="{576A186E-6652-4AA0-9961-437A1AB7F609}"/>
    <hyperlink ref="B6" location="'Cuadro 3'!A1" display="Cantidad y distribución de micronegocios de economía naranja según actividad económica (4 grupos). Total nacional" xr:uid="{CF63FA82-3F44-41F8-97AE-81437E1F8AC0}"/>
    <hyperlink ref="B7" location="'Cuadro 4'!A1" display="Cantidad y distribución de micronegocios de economía naranja según motivo principal para la creación o constitución del negocio. Total nacional" xr:uid="{8D0E7428-1168-4517-BDAD-B0705EA0611C}"/>
    <hyperlink ref="B8" location="'Cuadro 5'!A1" display="Cantidad y distribución de micronegocios de economía naranja según tiempo de funcionamiento. Total nacional" xr:uid="{2376579C-FC48-49B9-B93B-74EBF0ECFE6B}"/>
    <hyperlink ref="B9" location="'Cuadro 6'!A1" display="Cantidad y distribución de micronegocios de economía naranja según sitio o ubicación. Total nacional" xr:uid="{61A6F499-420E-4BC7-B4FB-87A44B3A5872}"/>
    <hyperlink ref="B10" location="'Cuadro 7'!A1" display="Cantidad y distribución de micronegocios de economía naranja según visibilidad al público. Total nacional" xr:uid="{C5D8A8BC-1C59-483F-98D8-CC48B8389ED7}"/>
    <hyperlink ref="B11" location="'Cuadro 8'!A1" display="Cantidad y distribución de micronegocios de economía naranja según aporte a salud y pensión del propietario(a). Total nacional" xr:uid="{F6413C1F-19F5-4B19-B08F-E68DBD8DBFD1}"/>
    <hyperlink ref="B12" location="'Cuadro 9'!A1" display="Cantidad y distribución de micronegocios de economía naranja según aporte a ARL del propietario(a). Total nacional" xr:uid="{5FA96997-27A1-4D6A-8E60-43DD9FF16A37}"/>
    <hyperlink ref="B24" location="'Cuadro 21'!A4" display="Porcentaje de programas de educación para el trabajo y desarrollo humano-ETDH que forman para la subcategoría de artes visuales en los departamentos que cuentan con oferta educativa para el sector" xr:uid="{494E2548-551B-4DBA-B11E-8E69670CD55B}"/>
    <hyperlink ref="B25" location="'Cuadro 22'!A1" display="Porcentaje de programas de educación para el trabajo y desarrollo humano-ETDH que forman para la subcategoría de las artes escénicas en los departamentos que cuentan con oferta educativa para el sector" xr:uid="{8D1D1875-5F5C-4373-B124-4C9B5090FF19}"/>
    <hyperlink ref="B26" location="'Cuadro 23'!A1" display="Porcentaje de programas de Educación para el Trabajo y Desarrollo Humano (ETDH) que forman para la subcategoría de tursimo y patrimonio en los departamentos que cuentan con oferta educativa para el sector" xr:uid="{CAA524F2-EFE2-46AC-996B-954F63D76A9C}"/>
    <hyperlink ref="B27" location="'Cuadro 24'!A1" display="Porcentaje de programas de Educación para el Trabajo y Desarrollo Humano (ETDH) que forman para la subcategoría de educación en arte y cultura en los departamentos que cuentan con oferta educativa para el sector" xr:uid="{C30523FE-DA3C-44AB-95F3-7EDC5D12E265}"/>
    <hyperlink ref="B28" location="'Cuadro 25'!A1" display="Porcentaje de programas de Educación para el Trabajo y Desarrollo Humano (ETDH) que forman para la subcategoría de la industria editorial en los departamentos que cuentan con oferta educativa para el sector" xr:uid="{1515314D-5C0E-40EF-B61F-4079A0127E83}"/>
    <hyperlink ref="B29" location="'Cuadro 26'!A1" display="Porcentaje de programas de Educación para el Trabajo y Desarrollo Humano (ETDH) que forman para la subcategoría de la industria fonográfica en los departamentos que cuentan con oferta educativa para el sector" xr:uid="{4A93F8C3-9DD6-4004-BE36-15255F28C49B}"/>
    <hyperlink ref="B30" location="'Cuadro 27'!A1" display="Porcentaje de programas de Educación para el Trabajo y Desarrollo Humano (ETDH) que forman para la subcategoría de la industria audiovisual en los departamentos que cuentan con oferta educativa para el sector" xr:uid="{4EC3163E-8A0D-42A0-BF5C-7C9B57F8FC14}"/>
    <hyperlink ref="B31" location="'Cuadro 28'!A1" display="Porcentaje de programas de Educación para el Trabajo y Desarrollo Humano (ETDH) que forman para la subcategoria de medios digitales y software en los departamentos que cuentan con oferta educativa para el sector" xr:uid="{92E77426-A0C1-4737-9E1F-0D652241D3D3}"/>
    <hyperlink ref="B32" location="'Cuadro 29'!A1" display="Porcentaje de programas de Educación para el Trabajo y Desarrollo Humano (ETDH)que forman para la subcategoria de Diseño en los departamentos que cuentan con oferta educativa para el sector" xr:uid="{581C1F04-DBDA-4887-AE82-1060621D40E4}"/>
    <hyperlink ref="B33" location="'Cuadro 30'!A1" display="Porcentaje de programas de Educación para el Trabajo y Desarrollo Humano (ETDH) que forman para la subcategoria de publicidad en los departamentos que cuentan con oferta educativa para el sector" xr:uid="{284871F9-58DB-46E9-81BB-4DFDD1C8A273}"/>
    <hyperlink ref="B38" location="'Cuadro 35'!A1" display="Composición del valor agregado según actividades de inclusión total y parcial en la Economía Cultural y Creativa de Bogotá" xr:uid="{C8000478-0120-4BED-9A07-FA9377656BB4}"/>
    <hyperlink ref="B39" location="'Cuadro 36'!A1" display="Composición del valor agregado según áreas de la Economía Cultural y Creativa de Bogotá - Promedio 2014-2023pr" xr:uid="{DCDC9C35-647D-4337-BC68-38FDC3D13796}"/>
    <hyperlink ref="B42" location="'Cuadro 39'!A1" display="Cuentas de producción y generación del ingreso Total Economía Cultural y Creativa de Bogotá- Series encadenadas de volumen con año de referencia 2015" xr:uid="{147FF82D-0BB7-49F4-9E8F-BC58948E1C49}"/>
    <hyperlink ref="B43" location="'Cuadro 40'!A1" display="Población ocupada según áreas de economía cultural y creativa de Bogotá" xr:uid="{57E652DB-3CE8-4FD5-9652-8A12C81A8C39}"/>
    <hyperlink ref="B44" location="'Cuadro 41'!A1" display="Población ocupada según tipo de actividad de la economía cultural y creativa de Bogotá" xr:uid="{9B70E3B0-AF09-4894-9646-1E311FE1D2E2}"/>
    <hyperlink ref="B45" location="'Cuadro 42'!A1" display="Oferta de Trabajo Equivalente a Tiempo Completo (TETC) según áreas de economía cultural y creativa de Bogotá" xr:uid="{E3F2CD06-4289-41FC-A3EB-8A3D68835F39}"/>
    <hyperlink ref="B46" location="'Cuadro 43'!A1" display="Oferta de Trabajo Equivalente a Tiempo Completo (TETC) según tipo de actividad de la economía cultural y creativa de Bogotá" xr:uid="{5B2F7BA4-5A31-4979-ACE2-99D5E138FAAA}"/>
    <hyperlink ref="B40" location="'Cuadro 37'!A1" display="Cuentas de Producción y Generación del Ingreso Total Economía Cultural y Creativa de Bogotá- Valores c orrientes  2014-2023pr" xr:uid="{F0D823FB-23DC-4107-B4B3-5E8273AB7FC5}"/>
    <hyperlink ref="B41" location="'Cuadro 38'!A1" display="Composición del Valor Agregado según variables de la Cuenta de Generación del Ingreso 2014-2023pr" xr:uid="{3B296289-B642-45AA-9DE6-78A082C2B489}"/>
    <hyperlink ref="B47" location="'Cuadro 44'!A1" display="Participación de las personas ocupadas en las actividades de la Economía Cultural y Creativa - Nacional - Trimestre I  2022-2023-2024" xr:uid="{D667E062-1840-45AA-A64A-0820AD10BD55}"/>
    <hyperlink ref="B48" location="'Cuadro 45'!A1" display="Participación de las personas ocupadas en las actividades de la Economía Cultural y Creativa - Nacional - Trimestre II  2022-2023-2024" xr:uid="{89FCAB2B-737D-4568-8E88-A8D362FDDBC9}"/>
    <hyperlink ref="B49" location="'Cuadro 46'!A1" display="Participación de las personas ocupadas en las actividades de la Economía Cultural y Creativa - Bogotá - Trimestre I  2022-2023-2024" xr:uid="{97CCA3C6-FED7-4276-8DD9-BC39AE513211}"/>
    <hyperlink ref="B50" location="'Cuadro 47'!A1" display="Participación de las personas ocupadas en las actividades de la Economía Cultural y Creativa - Bogotá - Trimestre II  2022-2023-2024" xr:uid="{4641192A-EFF2-4046-B2C0-5211B981522B}"/>
    <hyperlink ref="B34" location="'Cuadro 31'!A1" display="Solicitudes de registro de obras actos y contratos" xr:uid="{E87BE73E-C1B0-485F-9D24-F08074CD4005}"/>
    <hyperlink ref="B35" location="'Cuadro 32'!A1" display="Registros de obras actos y contratos realizados" xr:uid="{F123320B-3929-44ED-A409-079717BF89C0}"/>
    <hyperlink ref="B36" location="'Cuadro 34'!A1" display="Participación por categoria de registros de obras actos y contratos" xr:uid="{005A447D-CF8A-4BBE-95E9-2BFF14AFB2DF}"/>
    <hyperlink ref="B37" location="'Cuadro 34'!A1" display="Distribución del registro de obras actos y contratos realizados  por Colombianos residentes en el exterior" xr:uid="{54EDD264-E4D7-4CE0-981B-BA3A386D9D0F}"/>
    <hyperlink ref="B51" location="'Cuadro 48'!A1" display="Porcentaje de programas de educación superior que forman para la subcategoría de artes visuales en los departamentos que cuentan con oferta educativa para el sector" xr:uid="{D6D419EE-DF40-4C11-9E3B-03BDC034FBB0}"/>
    <hyperlink ref="B52" location="'Cuadro 49'!A1" display="Porcentaje de programas de educación superior que forman para la subcategoría de las artes escénicas en los departamentos que cuentan con oferta educativa para el sector" xr:uid="{5F3C1FD9-C7A6-45A1-975B-3215206A7779}"/>
    <hyperlink ref="B53" location="'Cuadro 50'!A1" display="Porcentaje de programas de educción superior que forman para la subcategoría de tursimo y patrimonio en los departamentos que cuentan con oferta educativa para el sector" xr:uid="{2D4AA23B-5A2A-49C2-A2CF-F74046D3712E}"/>
    <hyperlink ref="B54" location="'Cuadro 51'!A1" display="Porcentaje de programas de educación superior que forman para la subcategoría de educación en arte y cultura en los departamentos que cuentan con oferta educativa para el sector" xr:uid="{1E2FB033-2D2F-429B-AC5D-9B4E4B01985A}"/>
    <hyperlink ref="B55" location="'Cuadro 52'!A1" display="Porcentaje de programas de educación superior que forman para la subcategoría de la industria editorial en los departamentos que cuentan con oferta educativa para el sector" xr:uid="{50B97F65-6402-4D43-882D-797E050BAA2B}"/>
    <hyperlink ref="B56" location="'Cuadro 53'!A1" display="Porcentaje de programas de educación superior que forman para la subcategoría de la industria fonográfica en los departamentos que cuentan con oferta educativa para el sector" xr:uid="{B8D94BE4-782E-434D-857C-D694755D34C7}"/>
    <hyperlink ref="B57" location="'Cuadro 54'!A1" display="Porcentaje de programas de educación superior que forman para la subcategoría de la industría audiovisual en los departamentos que cuentan con oferta educativa para el sector" xr:uid="{2465184B-73A0-4C64-9C8D-6B842F5FCFC1}"/>
    <hyperlink ref="B58" location="'Cuadro 55'!A1" display="Porcentaje de programas de educación superior que forman para la subcategoría de medios digitales y software en los departamentos que cuentan con oferta educativa para el sector" xr:uid="{BB40386C-F329-43EB-A4BD-5012F4E84F2D}"/>
    <hyperlink ref="B59" location="'Cuadro 56'!A1" display="Porcentaje de programas de educación superior que forman para la subcategoría de diseño en los departamentos que cuentan con oferta educativa para el sector" xr:uid="{C5593DAA-FE4A-4237-A3B1-6ABAA4F0FB99}"/>
    <hyperlink ref="B60" location="'Cuadro 57'!A1" display="Porcentaje de programas de educación superior que forman para la subcategoría de publicidad en los departamentos que cuentan con oferta educativa para el sector" xr:uid="{9A0ABBB1-2B2D-4655-9793-2A89C05F942A}"/>
    <hyperlink ref="B61" location="'Cuadro 58'!A1" display="Exportaciones de Colombia, de los bienes relacionados con las actividades de las industrias Culturales y Creativas, según subpartida arancelaria" xr:uid="{B5D61EFF-9B49-44B4-A465-BBFD33474232}"/>
    <hyperlink ref="B62" location="'Cuadro 59'!A1" display="Exportaciones de Colombia, de los bienes relacionados con las actividades de las industrias Culturales y Creativas, según departamento de origen" xr:uid="{55408DAD-3747-489B-8C62-E8BE80D6E135}"/>
    <hyperlink ref="B63" location="'Cuadro 60'!A1" display="Exportaciones de Colombia, de los bienes relacionados con las actividades de las industrias Culturales y Creativas, según país de destino" xr:uid="{087E49EE-77C3-4AAF-8ABB-B4CC796BC6A4}"/>
  </hyperlink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9C439-0533-47CD-8411-98B2F0AF7AAA}">
  <dimension ref="A1:K42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6.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6.75" customHeight="1" x14ac:dyDescent="0.25">
      <c r="A4" s="952" t="s">
        <v>143</v>
      </c>
      <c r="B4" s="952"/>
      <c r="C4" s="952"/>
      <c r="D4" s="952"/>
      <c r="E4" s="952"/>
      <c r="F4" s="952"/>
      <c r="G4" s="952"/>
      <c r="H4" s="952"/>
      <c r="I4" s="952"/>
      <c r="J4" s="952"/>
      <c r="K4" s="952"/>
    </row>
    <row r="5" spans="1:11" ht="20.25" x14ac:dyDescent="0.35">
      <c r="A5" s="703" t="s">
        <v>87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</row>
    <row r="6" spans="1:11" ht="18.75" x14ac:dyDescent="0.3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ht="30" customHeight="1" x14ac:dyDescent="0.25">
      <c r="A7" s="933" t="s">
        <v>144</v>
      </c>
      <c r="B7" s="933">
        <v>2019</v>
      </c>
      <c r="C7" s="948"/>
      <c r="D7" s="933">
        <v>2020</v>
      </c>
      <c r="E7" s="948"/>
      <c r="F7" s="949">
        <v>2021</v>
      </c>
      <c r="G7" s="949"/>
      <c r="H7" s="933">
        <v>2022</v>
      </c>
      <c r="I7" s="948"/>
      <c r="J7" s="949">
        <v>2023</v>
      </c>
      <c r="K7" s="948"/>
    </row>
    <row r="8" spans="1:11" ht="12" customHeight="1" x14ac:dyDescent="0.25">
      <c r="A8" s="939"/>
      <c r="B8" s="37" t="s">
        <v>78</v>
      </c>
      <c r="C8" s="105" t="s">
        <v>79</v>
      </c>
      <c r="D8" s="37" t="s">
        <v>78</v>
      </c>
      <c r="E8" s="105" t="s">
        <v>79</v>
      </c>
      <c r="F8" s="104" t="s">
        <v>78</v>
      </c>
      <c r="G8" s="104" t="s">
        <v>79</v>
      </c>
      <c r="H8" s="37" t="s">
        <v>78</v>
      </c>
      <c r="I8" s="105" t="s">
        <v>79</v>
      </c>
      <c r="J8" s="104" t="s">
        <v>78</v>
      </c>
      <c r="K8" s="105" t="s">
        <v>79</v>
      </c>
    </row>
    <row r="9" spans="1:11" ht="19.5" customHeight="1" x14ac:dyDescent="0.3">
      <c r="A9" s="73" t="s">
        <v>80</v>
      </c>
      <c r="B9" s="74">
        <v>126080.961379313</v>
      </c>
      <c r="C9" s="75">
        <v>100</v>
      </c>
      <c r="D9" s="74">
        <v>117261.304951187</v>
      </c>
      <c r="E9" s="75">
        <v>100</v>
      </c>
      <c r="F9" s="76">
        <v>121447.83500932901</v>
      </c>
      <c r="G9" s="77">
        <v>100</v>
      </c>
      <c r="H9" s="74">
        <v>125496.119993252</v>
      </c>
      <c r="I9" s="75">
        <v>100</v>
      </c>
      <c r="J9" s="76">
        <v>142204.41206077099</v>
      </c>
      <c r="K9" s="75">
        <v>100</v>
      </c>
    </row>
    <row r="10" spans="1:11" ht="19.5" customHeight="1" x14ac:dyDescent="0.3">
      <c r="A10" s="30" t="s">
        <v>133</v>
      </c>
      <c r="B10" s="45">
        <v>16468.9959646061</v>
      </c>
      <c r="C10" s="31">
        <v>13.062238568327</v>
      </c>
      <c r="D10" s="45">
        <v>15851.255794632099</v>
      </c>
      <c r="E10" s="31">
        <v>13.517891346365801</v>
      </c>
      <c r="F10" s="26">
        <v>14675.0592460437</v>
      </c>
      <c r="G10" s="27">
        <v>12.083425978665099</v>
      </c>
      <c r="H10" s="45">
        <v>19973.367921711601</v>
      </c>
      <c r="I10" s="31">
        <v>15.9155262511586</v>
      </c>
      <c r="J10" s="26">
        <v>25795.062680032301</v>
      </c>
      <c r="K10" s="31">
        <v>18.1394250053288</v>
      </c>
    </row>
    <row r="11" spans="1:11" ht="19.5" customHeight="1" x14ac:dyDescent="0.3">
      <c r="A11" s="106" t="s">
        <v>134</v>
      </c>
      <c r="B11" s="71">
        <v>109611.965414707</v>
      </c>
      <c r="C11" s="70">
        <v>86.937761431672996</v>
      </c>
      <c r="D11" s="71">
        <v>101410.049156555</v>
      </c>
      <c r="E11" s="70">
        <v>86.482108653634199</v>
      </c>
      <c r="F11" s="68">
        <v>106772.775763286</v>
      </c>
      <c r="G11" s="69">
        <v>87.916574021334895</v>
      </c>
      <c r="H11" s="71">
        <v>105522.75207154101</v>
      </c>
      <c r="I11" s="70">
        <v>84.084473748841404</v>
      </c>
      <c r="J11" s="68">
        <v>116409.349380739</v>
      </c>
      <c r="K11" s="70">
        <v>81.860574994671296</v>
      </c>
    </row>
    <row r="12" spans="1:11" ht="12" customHeight="1" x14ac:dyDescent="0.25"/>
    <row r="13" spans="1:11" ht="12" customHeight="1" x14ac:dyDescent="0.25"/>
    <row r="14" spans="1:11" ht="12" customHeight="1" x14ac:dyDescent="0.25">
      <c r="A14" s="603" t="s">
        <v>145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2" customHeight="1" x14ac:dyDescent="0.25">
      <c r="A15" s="930" t="s">
        <v>84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</row>
    <row r="16" spans="1:11" ht="12" customHeight="1" x14ac:dyDescent="0.25">
      <c r="A16" s="814" t="s">
        <v>146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5" ht="12" customHeight="1" x14ac:dyDescent="0.25"/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>
      <c r="A20" s="5"/>
      <c r="B20" s="5"/>
      <c r="C20" s="5"/>
      <c r="D20" s="5"/>
      <c r="E20" s="5"/>
    </row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</sheetData>
  <sheetProtection selectLockedCells="1" selectUnlockedCells="1"/>
  <mergeCells count="9">
    <mergeCell ref="A15:K15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95" priority="3"/>
  </conditionalFormatting>
  <conditionalFormatting sqref="D5:G5">
    <cfRule type="duplicateValues" dxfId="94" priority="2"/>
  </conditionalFormatting>
  <conditionalFormatting sqref="H5:K5">
    <cfRule type="duplicateValues" dxfId="93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FF9D-B996-4368-A33A-B4F82EB3E6F9}">
  <dimension ref="A1:K43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8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1.5" customHeight="1" x14ac:dyDescent="0.25">
      <c r="A4" s="953" t="s">
        <v>147</v>
      </c>
      <c r="B4" s="953"/>
      <c r="C4" s="953"/>
      <c r="D4" s="953"/>
      <c r="E4" s="953"/>
      <c r="F4" s="953"/>
      <c r="G4" s="953"/>
      <c r="H4" s="953"/>
      <c r="I4" s="953"/>
      <c r="J4" s="953"/>
      <c r="K4" s="953"/>
    </row>
    <row r="5" spans="1:11" ht="16.5" x14ac:dyDescent="0.3">
      <c r="A5" s="17" t="s">
        <v>87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7" spans="1:11" ht="30" customHeight="1" x14ac:dyDescent="0.25">
      <c r="A7" s="933" t="s">
        <v>148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2" customHeight="1" x14ac:dyDescent="0.3">
      <c r="A8" s="939"/>
      <c r="B8" s="119" t="s">
        <v>78</v>
      </c>
      <c r="C8" s="120" t="s">
        <v>79</v>
      </c>
      <c r="D8" s="121" t="s">
        <v>78</v>
      </c>
      <c r="E8" s="121" t="s">
        <v>79</v>
      </c>
      <c r="F8" s="119" t="s">
        <v>78</v>
      </c>
      <c r="G8" s="120" t="s">
        <v>79</v>
      </c>
      <c r="H8" s="121" t="s">
        <v>78</v>
      </c>
      <c r="I8" s="121" t="s">
        <v>79</v>
      </c>
      <c r="J8" s="119" t="s">
        <v>78</v>
      </c>
      <c r="K8" s="120" t="s">
        <v>79</v>
      </c>
    </row>
    <row r="9" spans="1:11" ht="18" customHeight="1" x14ac:dyDescent="0.3">
      <c r="A9" s="73" t="s">
        <v>80</v>
      </c>
      <c r="B9" s="74">
        <v>126080.961379313</v>
      </c>
      <c r="C9" s="75">
        <v>100</v>
      </c>
      <c r="D9" s="76">
        <v>117261.304951187</v>
      </c>
      <c r="E9" s="77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4">
        <v>142204.41206077099</v>
      </c>
      <c r="K9" s="75">
        <v>100</v>
      </c>
    </row>
    <row r="10" spans="1:11" ht="18" customHeight="1" x14ac:dyDescent="0.3">
      <c r="A10" s="30" t="s">
        <v>149</v>
      </c>
      <c r="B10" s="45">
        <v>95740.599272920794</v>
      </c>
      <c r="C10" s="31">
        <v>75.935809995044593</v>
      </c>
      <c r="D10" s="26">
        <v>99225.277954822595</v>
      </c>
      <c r="E10" s="27">
        <v>84.618943986789006</v>
      </c>
      <c r="F10" s="45">
        <v>98808.713661343994</v>
      </c>
      <c r="G10" s="31">
        <v>81.358974949000796</v>
      </c>
      <c r="H10" s="26">
        <v>106368.56755723601</v>
      </c>
      <c r="I10" s="27">
        <v>84.758451148095503</v>
      </c>
      <c r="J10" s="45">
        <v>118027.136280576</v>
      </c>
      <c r="K10" s="31">
        <v>82.998223873769007</v>
      </c>
    </row>
    <row r="11" spans="1:11" ht="18" customHeight="1" x14ac:dyDescent="0.3">
      <c r="A11" s="114" t="s">
        <v>150</v>
      </c>
      <c r="B11" s="115">
        <v>21400.385702016501</v>
      </c>
      <c r="C11" s="116">
        <v>16.9735267465432</v>
      </c>
      <c r="D11" s="117">
        <v>14403.8212452352</v>
      </c>
      <c r="E11" s="118">
        <v>12.2835246044986</v>
      </c>
      <c r="F11" s="115">
        <v>18749.7455192618</v>
      </c>
      <c r="G11" s="116">
        <v>15.4385177124166</v>
      </c>
      <c r="H11" s="117">
        <v>14898.950733558901</v>
      </c>
      <c r="I11" s="118">
        <v>11.872040931910799</v>
      </c>
      <c r="J11" s="115">
        <v>18419.4360918899</v>
      </c>
      <c r="K11" s="116">
        <v>12.9527880499364</v>
      </c>
    </row>
    <row r="12" spans="1:11" ht="18" customHeight="1" x14ac:dyDescent="0.3">
      <c r="A12" s="32" t="s">
        <v>151</v>
      </c>
      <c r="B12" s="47">
        <v>8939.9764043758296</v>
      </c>
      <c r="C12" s="35">
        <v>7.0906632584122002</v>
      </c>
      <c r="D12" s="33">
        <v>3632.20575112903</v>
      </c>
      <c r="E12" s="34">
        <v>3.0975314087124</v>
      </c>
      <c r="F12" s="47">
        <v>3889.37582872341</v>
      </c>
      <c r="G12" s="35">
        <v>3.20250733858256</v>
      </c>
      <c r="H12" s="33">
        <v>4228.6017024573803</v>
      </c>
      <c r="I12" s="34">
        <v>3.3695079199936502</v>
      </c>
      <c r="J12" s="47">
        <v>5757.8396883054502</v>
      </c>
      <c r="K12" s="35">
        <v>4.0489880762945898</v>
      </c>
    </row>
    <row r="13" spans="1:11" ht="12" customHeight="1" x14ac:dyDescent="0.25"/>
    <row r="14" spans="1:11" ht="12" customHeight="1" x14ac:dyDescent="0.25"/>
    <row r="15" spans="1:11" ht="12" customHeight="1" x14ac:dyDescent="0.25">
      <c r="A15" s="603" t="s">
        <v>145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12" customHeight="1" x14ac:dyDescent="0.25">
      <c r="A16" s="930" t="s">
        <v>152</v>
      </c>
      <c r="B16" s="930"/>
      <c r="C16" s="930"/>
      <c r="D16" s="930"/>
      <c r="E16" s="930"/>
      <c r="F16" s="930"/>
      <c r="G16" s="930"/>
      <c r="H16" s="930"/>
      <c r="I16" s="930"/>
      <c r="J16" s="930"/>
      <c r="K16" s="930"/>
    </row>
    <row r="17" spans="1:11" ht="12" customHeight="1" x14ac:dyDescent="0.25">
      <c r="A17" s="20" t="s">
        <v>98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2" customHeight="1" x14ac:dyDescent="0.25"/>
    <row r="19" spans="1:11" ht="12" customHeight="1" x14ac:dyDescent="0.25">
      <c r="A19" s="5"/>
      <c r="B19" s="5"/>
      <c r="C19" s="5"/>
      <c r="D19" s="5"/>
      <c r="E19" s="5"/>
    </row>
    <row r="20" spans="1:11" ht="12" customHeight="1" x14ac:dyDescent="0.25">
      <c r="A20" s="5"/>
      <c r="B20" s="5"/>
      <c r="C20" s="5"/>
      <c r="D20" s="5"/>
      <c r="E20" s="5"/>
    </row>
    <row r="21" spans="1:11" ht="12" customHeight="1" x14ac:dyDescent="0.25">
      <c r="A21" s="5"/>
      <c r="B21" s="5"/>
      <c r="C21" s="5"/>
      <c r="D21" s="5"/>
      <c r="E21" s="5"/>
    </row>
    <row r="22" spans="1:11" ht="12" customHeight="1" x14ac:dyDescent="0.25"/>
    <row r="23" spans="1:11" ht="12" customHeight="1" x14ac:dyDescent="0.25"/>
    <row r="24" spans="1:11" ht="12" customHeight="1" x14ac:dyDescent="0.25"/>
    <row r="25" spans="1:11" ht="12" customHeight="1" x14ac:dyDescent="0.25"/>
    <row r="26" spans="1:11" ht="12" customHeight="1" x14ac:dyDescent="0.25"/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</sheetData>
  <sheetProtection selectLockedCells="1" selectUnlockedCells="1"/>
  <mergeCells count="9">
    <mergeCell ref="A16:K16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92" priority="3"/>
  </conditionalFormatting>
  <conditionalFormatting sqref="D5:G5">
    <cfRule type="duplicateValues" dxfId="91" priority="2"/>
  </conditionalFormatting>
  <conditionalFormatting sqref="H5:K5">
    <cfRule type="duplicateValues" dxfId="90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457A-BD58-422A-A4BA-602CC0CC7650}">
  <dimension ref="A1:K41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39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6.75" customHeight="1" x14ac:dyDescent="0.25">
      <c r="A4" s="950" t="s">
        <v>153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154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2" customHeight="1" x14ac:dyDescent="0.25">
      <c r="A8" s="939"/>
      <c r="B8" s="37" t="s">
        <v>78</v>
      </c>
      <c r="C8" s="105" t="s">
        <v>79</v>
      </c>
      <c r="D8" s="104" t="s">
        <v>78</v>
      </c>
      <c r="E8" s="104" t="s">
        <v>79</v>
      </c>
      <c r="F8" s="37" t="s">
        <v>78</v>
      </c>
      <c r="G8" s="105" t="s">
        <v>79</v>
      </c>
      <c r="H8" s="104" t="s">
        <v>78</v>
      </c>
      <c r="I8" s="104" t="s">
        <v>79</v>
      </c>
      <c r="J8" s="37" t="s">
        <v>78</v>
      </c>
      <c r="K8" s="105" t="s">
        <v>79</v>
      </c>
    </row>
    <row r="9" spans="1:11" ht="12" customHeight="1" x14ac:dyDescent="0.3">
      <c r="A9" s="73" t="s">
        <v>80</v>
      </c>
      <c r="B9" s="74">
        <v>126080.961379313</v>
      </c>
      <c r="C9" s="75">
        <v>100</v>
      </c>
      <c r="D9" s="76">
        <v>117261.304951187</v>
      </c>
      <c r="E9" s="77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4">
        <v>142204.41206077099</v>
      </c>
      <c r="K9" s="75">
        <v>100</v>
      </c>
    </row>
    <row r="10" spans="1:11" ht="12" customHeight="1" x14ac:dyDescent="0.3">
      <c r="A10" s="30" t="s">
        <v>133</v>
      </c>
      <c r="B10" s="45">
        <v>70340.463577150003</v>
      </c>
      <c r="C10" s="31">
        <v>55.789916897549297</v>
      </c>
      <c r="D10" s="26">
        <v>56681.066819125197</v>
      </c>
      <c r="E10" s="27">
        <v>48.337400681938803</v>
      </c>
      <c r="F10" s="45">
        <v>61139.175223830702</v>
      </c>
      <c r="G10" s="31">
        <v>50.341922702149603</v>
      </c>
      <c r="H10" s="26">
        <v>59471.175261096301</v>
      </c>
      <c r="I10" s="27">
        <v>47.388855738563002</v>
      </c>
      <c r="J10" s="45">
        <v>70897.966495250294</v>
      </c>
      <c r="K10" s="31">
        <v>49.856376091166602</v>
      </c>
    </row>
    <row r="11" spans="1:11" ht="12" customHeight="1" x14ac:dyDescent="0.3">
      <c r="A11" s="106" t="s">
        <v>134</v>
      </c>
      <c r="B11" s="71">
        <v>55740.497802163198</v>
      </c>
      <c r="C11" s="70">
        <v>44.210083102450803</v>
      </c>
      <c r="D11" s="68">
        <v>60580.238132061502</v>
      </c>
      <c r="E11" s="69">
        <v>51.662599318061197</v>
      </c>
      <c r="F11" s="71">
        <v>60308.659785498501</v>
      </c>
      <c r="G11" s="70">
        <v>49.658077297850397</v>
      </c>
      <c r="H11" s="68">
        <v>66024.944732156</v>
      </c>
      <c r="I11" s="69">
        <v>52.611144261436898</v>
      </c>
      <c r="J11" s="71">
        <v>71306.445565520902</v>
      </c>
      <c r="K11" s="70">
        <v>50.143623908833398</v>
      </c>
    </row>
    <row r="12" spans="1:11" ht="12" customHeight="1" x14ac:dyDescent="0.25"/>
    <row r="13" spans="1:11" ht="12" customHeight="1" x14ac:dyDescent="0.25">
      <c r="A13" s="603" t="s">
        <v>145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2" customHeight="1" x14ac:dyDescent="0.25">
      <c r="A14" s="954" t="s">
        <v>155</v>
      </c>
      <c r="B14" s="930"/>
      <c r="C14" s="930"/>
      <c r="D14" s="930"/>
      <c r="E14" s="930"/>
      <c r="F14" s="930"/>
      <c r="G14" s="930"/>
      <c r="H14" s="930"/>
      <c r="I14" s="930"/>
      <c r="J14" s="930"/>
      <c r="K14" s="930"/>
    </row>
    <row r="15" spans="1:11" ht="12" customHeight="1" x14ac:dyDescent="0.25">
      <c r="A15" s="814" t="s">
        <v>146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2" customHeight="1" x14ac:dyDescent="0.25"/>
    <row r="17" spans="1:5" ht="12" customHeight="1" x14ac:dyDescent="0.25">
      <c r="A17" s="5"/>
      <c r="B17" s="5"/>
      <c r="C17" s="5"/>
      <c r="D17" s="5"/>
      <c r="E17" s="5"/>
    </row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/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</sheetData>
  <sheetProtection selectLockedCells="1" selectUnlockedCells="1"/>
  <mergeCells count="9">
    <mergeCell ref="A14:K14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89" priority="3"/>
  </conditionalFormatting>
  <conditionalFormatting sqref="D5:G5">
    <cfRule type="duplicateValues" dxfId="88" priority="2"/>
  </conditionalFormatting>
  <conditionalFormatting sqref="H5:K5">
    <cfRule type="duplicateValues" dxfId="87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BC9F-694E-4232-8051-FF7A6D4CE714}">
  <dimension ref="A1:K45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39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6.75" customHeight="1" x14ac:dyDescent="0.25">
      <c r="A4" s="950" t="s">
        <v>156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24.75" customHeight="1" x14ac:dyDescent="0.25">
      <c r="A7" s="933" t="s">
        <v>157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49">
        <v>2023</v>
      </c>
      <c r="K7" s="948"/>
    </row>
    <row r="8" spans="1:11" ht="27" customHeight="1" x14ac:dyDescent="0.25">
      <c r="A8" s="939"/>
      <c r="B8" s="37" t="s">
        <v>78</v>
      </c>
      <c r="C8" s="105" t="s">
        <v>79</v>
      </c>
      <c r="D8" s="104" t="s">
        <v>78</v>
      </c>
      <c r="E8" s="104" t="s">
        <v>79</v>
      </c>
      <c r="F8" s="37" t="s">
        <v>78</v>
      </c>
      <c r="G8" s="105" t="s">
        <v>79</v>
      </c>
      <c r="H8" s="104" t="s">
        <v>78</v>
      </c>
      <c r="I8" s="104" t="s">
        <v>79</v>
      </c>
      <c r="J8" s="104" t="s">
        <v>78</v>
      </c>
      <c r="K8" s="105" t="s">
        <v>79</v>
      </c>
    </row>
    <row r="9" spans="1:11" ht="18.75" customHeight="1" x14ac:dyDescent="0.3">
      <c r="A9" s="73" t="s">
        <v>80</v>
      </c>
      <c r="B9" s="74">
        <v>126080.961379313</v>
      </c>
      <c r="C9" s="75">
        <v>100</v>
      </c>
      <c r="D9" s="76">
        <v>117261.304951187</v>
      </c>
      <c r="E9" s="77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6">
        <v>142204.41206077099</v>
      </c>
      <c r="K9" s="75">
        <v>100</v>
      </c>
    </row>
    <row r="10" spans="1:11" ht="18.75" customHeight="1" x14ac:dyDescent="0.3">
      <c r="A10" s="30" t="s">
        <v>158</v>
      </c>
      <c r="B10" s="45">
        <v>8858.1929543829192</v>
      </c>
      <c r="C10" s="31">
        <v>7.02579743799157</v>
      </c>
      <c r="D10" s="26">
        <v>7835.5690374526603</v>
      </c>
      <c r="E10" s="27">
        <v>6.6821438160818998</v>
      </c>
      <c r="F10" s="45">
        <v>6608.6633164484101</v>
      </c>
      <c r="G10" s="31">
        <v>5.4415653567976303</v>
      </c>
      <c r="H10" s="26">
        <v>8344.4072334079192</v>
      </c>
      <c r="I10" s="27">
        <v>6.6491356337204497</v>
      </c>
      <c r="J10" s="26">
        <v>5240.6529195047697</v>
      </c>
      <c r="K10" s="31">
        <v>3.6852955851082698</v>
      </c>
    </row>
    <row r="11" spans="1:11" ht="18.75" customHeight="1" x14ac:dyDescent="0.3">
      <c r="A11" s="28" t="s">
        <v>159</v>
      </c>
      <c r="B11" s="46">
        <v>5192.1001077462897</v>
      </c>
      <c r="C11" s="29">
        <v>4.1180683038463801</v>
      </c>
      <c r="D11" s="24">
        <v>3936.0725262440501</v>
      </c>
      <c r="E11" s="25">
        <v>3.3566678520954101</v>
      </c>
      <c r="F11" s="46">
        <v>9818.6571695360199</v>
      </c>
      <c r="G11" s="29">
        <v>8.0846704009024002</v>
      </c>
      <c r="H11" s="24">
        <v>5475.4517076094799</v>
      </c>
      <c r="I11" s="25">
        <v>4.3630446167609698</v>
      </c>
      <c r="J11" s="24">
        <v>5153.8815927372398</v>
      </c>
      <c r="K11" s="29">
        <v>3.6242768547397302</v>
      </c>
    </row>
    <row r="12" spans="1:11" ht="18.75" customHeight="1" x14ac:dyDescent="0.3">
      <c r="A12" s="30" t="s">
        <v>160</v>
      </c>
      <c r="B12" s="45">
        <v>49030.398155270697</v>
      </c>
      <c r="C12" s="31">
        <v>38.888026882792602</v>
      </c>
      <c r="D12" s="26">
        <v>49357.132295123498</v>
      </c>
      <c r="E12" s="27">
        <v>42.091576855357197</v>
      </c>
      <c r="F12" s="45">
        <v>51227.771431858797</v>
      </c>
      <c r="G12" s="31">
        <v>42.180884844858397</v>
      </c>
      <c r="H12" s="26">
        <v>50752.118163925297</v>
      </c>
      <c r="I12" s="27">
        <v>40.441185087358903</v>
      </c>
      <c r="J12" s="26">
        <v>65507.633475600502</v>
      </c>
      <c r="K12" s="31">
        <v>46.065823504551801</v>
      </c>
    </row>
    <row r="13" spans="1:11" ht="18.75" customHeight="1" x14ac:dyDescent="0.3">
      <c r="A13" s="28" t="s">
        <v>161</v>
      </c>
      <c r="B13" s="46">
        <v>515.55616185026099</v>
      </c>
      <c r="C13" s="29">
        <v>0.40890881240920801</v>
      </c>
      <c r="D13" s="24">
        <v>522.76629245797005</v>
      </c>
      <c r="E13" s="25">
        <v>0.44581312878582202</v>
      </c>
      <c r="F13" s="46">
        <v>848.94707785120897</v>
      </c>
      <c r="G13" s="29">
        <v>0.69902199391697295</v>
      </c>
      <c r="H13" s="24">
        <v>108.39628990516999</v>
      </c>
      <c r="I13" s="25">
        <v>8.6374216119987399E-2</v>
      </c>
      <c r="J13" s="24">
        <v>1148.76243065119</v>
      </c>
      <c r="K13" s="29">
        <v>0.807824746084715</v>
      </c>
    </row>
    <row r="14" spans="1:11" ht="18.75" customHeight="1" x14ac:dyDescent="0.3">
      <c r="A14" s="32" t="s">
        <v>162</v>
      </c>
      <c r="B14" s="47">
        <v>62484.714000063002</v>
      </c>
      <c r="C14" s="35">
        <v>49.559198562960198</v>
      </c>
      <c r="D14" s="33">
        <v>55609.764799908597</v>
      </c>
      <c r="E14" s="34">
        <v>47.4237983476797</v>
      </c>
      <c r="F14" s="47">
        <v>52943.796013634797</v>
      </c>
      <c r="G14" s="35">
        <v>43.593857403524602</v>
      </c>
      <c r="H14" s="33">
        <v>60815.746598404497</v>
      </c>
      <c r="I14" s="34">
        <v>48.460260446039698</v>
      </c>
      <c r="J14" s="33">
        <v>65153.481642277497</v>
      </c>
      <c r="K14" s="35">
        <v>45.816779309515503</v>
      </c>
    </row>
    <row r="15" spans="1:11" ht="12" customHeight="1" x14ac:dyDescent="0.25"/>
    <row r="16" spans="1:11" ht="12" customHeight="1" x14ac:dyDescent="0.25"/>
    <row r="17" spans="1:11" ht="12" customHeight="1" x14ac:dyDescent="0.25">
      <c r="A17" s="603" t="s">
        <v>145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2" customHeight="1" x14ac:dyDescent="0.25">
      <c r="A18" s="930" t="s">
        <v>152</v>
      </c>
      <c r="B18" s="930"/>
      <c r="C18" s="930"/>
      <c r="D18" s="930"/>
      <c r="E18" s="930"/>
      <c r="F18" s="930"/>
      <c r="G18" s="930"/>
      <c r="H18" s="930"/>
      <c r="I18" s="930"/>
      <c r="J18" s="930"/>
      <c r="K18" s="930"/>
    </row>
    <row r="19" spans="1:11" ht="12" customHeight="1" x14ac:dyDescent="0.25">
      <c r="A19" s="20" t="s">
        <v>98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4.25" customHeight="1" x14ac:dyDescent="0.25">
      <c r="A20" s="602" t="s">
        <v>163</v>
      </c>
    </row>
    <row r="21" spans="1:11" ht="12" customHeight="1" x14ac:dyDescent="0.25">
      <c r="A21" s="5"/>
      <c r="B21" s="5"/>
      <c r="C21" s="5"/>
      <c r="D21" s="5"/>
      <c r="E21" s="5"/>
    </row>
    <row r="22" spans="1:11" ht="12" customHeight="1" x14ac:dyDescent="0.25">
      <c r="A22" s="5"/>
      <c r="B22" s="5"/>
      <c r="C22" s="5"/>
      <c r="D22" s="5"/>
      <c r="E22" s="5"/>
    </row>
    <row r="23" spans="1:11" ht="12" customHeight="1" x14ac:dyDescent="0.25">
      <c r="A23" s="5"/>
      <c r="B23" s="5"/>
      <c r="C23" s="5"/>
      <c r="D23" s="5"/>
      <c r="E23" s="5"/>
    </row>
    <row r="24" spans="1:11" ht="12" customHeight="1" x14ac:dyDescent="0.25"/>
    <row r="25" spans="1:11" ht="12" customHeight="1" x14ac:dyDescent="0.25"/>
    <row r="26" spans="1:11" ht="12" customHeight="1" x14ac:dyDescent="0.25"/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</sheetData>
  <sheetProtection selectLockedCells="1" selectUnlockedCells="1"/>
  <mergeCells count="9">
    <mergeCell ref="A18:K18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86" priority="3"/>
  </conditionalFormatting>
  <conditionalFormatting sqref="D5:G5">
    <cfRule type="duplicateValues" dxfId="85" priority="2"/>
  </conditionalFormatting>
  <conditionalFormatting sqref="H5:K5">
    <cfRule type="duplicateValues" dxfId="84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6E6FB-B58F-45E6-B95F-8A46A4E72BB6}">
  <dimension ref="A1:K42"/>
  <sheetViews>
    <sheetView showGridLines="0" zoomScale="87" zoomScaleNormal="87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2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0.75" customHeight="1" x14ac:dyDescent="0.25">
      <c r="A4" s="950" t="s">
        <v>164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165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22.5" customHeight="1" x14ac:dyDescent="0.25">
      <c r="A8" s="939"/>
      <c r="B8" s="37" t="s">
        <v>78</v>
      </c>
      <c r="C8" s="105" t="s">
        <v>79</v>
      </c>
      <c r="D8" s="104" t="s">
        <v>78</v>
      </c>
      <c r="E8" s="104" t="s">
        <v>79</v>
      </c>
      <c r="F8" s="37" t="s">
        <v>78</v>
      </c>
      <c r="G8" s="105" t="s">
        <v>79</v>
      </c>
      <c r="H8" s="104" t="s">
        <v>78</v>
      </c>
      <c r="I8" s="104" t="s">
        <v>79</v>
      </c>
      <c r="J8" s="37" t="s">
        <v>78</v>
      </c>
      <c r="K8" s="105" t="s">
        <v>79</v>
      </c>
    </row>
    <row r="9" spans="1:11" ht="20.25" customHeight="1" x14ac:dyDescent="0.3">
      <c r="A9" s="73" t="s">
        <v>80</v>
      </c>
      <c r="B9" s="74">
        <v>126080.961379313</v>
      </c>
      <c r="C9" s="75">
        <v>100</v>
      </c>
      <c r="D9" s="76">
        <v>117261.304951187</v>
      </c>
      <c r="E9" s="77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4">
        <v>142204.41206077099</v>
      </c>
      <c r="K9" s="75">
        <v>100</v>
      </c>
    </row>
    <row r="10" spans="1:11" ht="20.25" customHeight="1" x14ac:dyDescent="0.3">
      <c r="A10" s="30" t="s">
        <v>133</v>
      </c>
      <c r="B10" s="45">
        <v>28352.836081695401</v>
      </c>
      <c r="C10" s="31">
        <v>22.487801307602901</v>
      </c>
      <c r="D10" s="26">
        <v>22932.567814758499</v>
      </c>
      <c r="E10" s="27">
        <v>19.556807613820101</v>
      </c>
      <c r="F10" s="45">
        <v>23435.2517816781</v>
      </c>
      <c r="G10" s="31">
        <v>19.296557884196002</v>
      </c>
      <c r="H10" s="26">
        <v>21091.791937202401</v>
      </c>
      <c r="I10" s="27">
        <v>16.806728318243199</v>
      </c>
      <c r="J10" s="45">
        <v>22487.362081986801</v>
      </c>
      <c r="K10" s="31">
        <v>15.8134067404159</v>
      </c>
    </row>
    <row r="11" spans="1:11" ht="20.25" customHeight="1" x14ac:dyDescent="0.3">
      <c r="A11" s="106" t="s">
        <v>134</v>
      </c>
      <c r="B11" s="71">
        <v>97728.125297617706</v>
      </c>
      <c r="C11" s="70">
        <v>77.512198692397106</v>
      </c>
      <c r="D11" s="68">
        <v>94328.737136428303</v>
      </c>
      <c r="E11" s="69">
        <v>80.443192386179902</v>
      </c>
      <c r="F11" s="71">
        <v>98012.583227651106</v>
      </c>
      <c r="G11" s="70">
        <v>80.703442115803995</v>
      </c>
      <c r="H11" s="68">
        <v>104404.32805605</v>
      </c>
      <c r="I11" s="69">
        <v>83.193271681756798</v>
      </c>
      <c r="J11" s="71">
        <v>119717.04997878399</v>
      </c>
      <c r="K11" s="70">
        <v>84.1865932595841</v>
      </c>
    </row>
    <row r="12" spans="1:11" ht="12" customHeight="1" x14ac:dyDescent="0.25"/>
    <row r="13" spans="1:11" ht="12" customHeight="1" x14ac:dyDescent="0.25"/>
    <row r="14" spans="1:11" ht="12" customHeight="1" x14ac:dyDescent="0.25">
      <c r="A14" s="603" t="s">
        <v>145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2" customHeight="1" x14ac:dyDescent="0.25">
      <c r="A15" s="930" t="s">
        <v>152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</row>
    <row r="16" spans="1:11" ht="12" customHeight="1" x14ac:dyDescent="0.25">
      <c r="A16" s="20" t="s">
        <v>98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5" ht="12" customHeight="1" x14ac:dyDescent="0.25"/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>
      <c r="A20" s="5"/>
      <c r="B20" s="5"/>
      <c r="C20" s="5"/>
      <c r="D20" s="5"/>
      <c r="E20" s="5"/>
    </row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</sheetData>
  <sheetProtection selectLockedCells="1" selectUnlockedCells="1"/>
  <mergeCells count="9">
    <mergeCell ref="A3:K3"/>
    <mergeCell ref="A4:K4"/>
    <mergeCell ref="A15:K15"/>
    <mergeCell ref="A7:A8"/>
    <mergeCell ref="B7:C7"/>
    <mergeCell ref="D7:E7"/>
    <mergeCell ref="F7:G7"/>
    <mergeCell ref="H7:I7"/>
    <mergeCell ref="J7:K7"/>
  </mergeCells>
  <conditionalFormatting sqref="A5:C5 A4">
    <cfRule type="duplicateValues" dxfId="83" priority="3"/>
  </conditionalFormatting>
  <conditionalFormatting sqref="D5:G5">
    <cfRule type="duplicateValues" dxfId="82" priority="2"/>
  </conditionalFormatting>
  <conditionalFormatting sqref="H5:K5">
    <cfRule type="duplicateValues" dxfId="81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4AF0-923C-48B7-AAA7-3A3593EC4630}">
  <dimension ref="A1:K41"/>
  <sheetViews>
    <sheetView showGridLines="0" zoomScale="87" zoomScaleNormal="87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  <col min="10" max="11" width="14.5703125" customWidth="1"/>
  </cols>
  <sheetData>
    <row r="1" spans="1:11" ht="72.75" customHeight="1" x14ac:dyDescent="0.25"/>
    <row r="2" spans="1:11" ht="3.75" customHeight="1" x14ac:dyDescent="0.25"/>
    <row r="3" spans="1:11" ht="42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8.25" customHeight="1" x14ac:dyDescent="0.3">
      <c r="A4" s="943" t="s">
        <v>166</v>
      </c>
      <c r="B4" s="943"/>
      <c r="C4" s="943"/>
      <c r="D4" s="943"/>
      <c r="E4" s="943"/>
      <c r="F4" s="943"/>
      <c r="G4" s="943"/>
      <c r="H4" s="943"/>
      <c r="I4" s="943"/>
      <c r="J4" s="943"/>
      <c r="K4" s="943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167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8.75" customHeight="1" x14ac:dyDescent="0.25">
      <c r="A8" s="934"/>
      <c r="B8" s="570" t="s">
        <v>78</v>
      </c>
      <c r="C8" s="572" t="s">
        <v>79</v>
      </c>
      <c r="D8" s="811" t="s">
        <v>78</v>
      </c>
      <c r="E8" s="811" t="s">
        <v>79</v>
      </c>
      <c r="F8" s="570" t="s">
        <v>78</v>
      </c>
      <c r="G8" s="572" t="s">
        <v>79</v>
      </c>
      <c r="H8" s="811" t="s">
        <v>78</v>
      </c>
      <c r="I8" s="811" t="s">
        <v>79</v>
      </c>
      <c r="J8" s="570" t="s">
        <v>78</v>
      </c>
      <c r="K8" s="572" t="s">
        <v>79</v>
      </c>
    </row>
    <row r="9" spans="1:11" ht="15.75" customHeight="1" x14ac:dyDescent="0.25">
      <c r="A9" s="575" t="s">
        <v>80</v>
      </c>
      <c r="B9" s="108">
        <v>126080.961379313</v>
      </c>
      <c r="C9" s="109">
        <v>100</v>
      </c>
      <c r="D9" s="110">
        <v>117261.304951187</v>
      </c>
      <c r="E9" s="124">
        <v>100</v>
      </c>
      <c r="F9" s="108">
        <v>121447.83500932901</v>
      </c>
      <c r="G9" s="109">
        <v>100</v>
      </c>
      <c r="H9" s="110">
        <v>125496.119993252</v>
      </c>
      <c r="I9" s="124">
        <v>100</v>
      </c>
      <c r="J9" s="108">
        <v>142204.41206077099</v>
      </c>
      <c r="K9" s="109">
        <v>100</v>
      </c>
    </row>
    <row r="10" spans="1:11" ht="15.75" customHeight="1" x14ac:dyDescent="0.25">
      <c r="A10" s="60" t="s">
        <v>133</v>
      </c>
      <c r="B10" s="111">
        <v>74007.355485362699</v>
      </c>
      <c r="C10" s="57">
        <v>58.698279800320101</v>
      </c>
      <c r="D10" s="56">
        <v>72079.206357008603</v>
      </c>
      <c r="E10" s="122">
        <v>61.468876188111203</v>
      </c>
      <c r="F10" s="111">
        <v>73303.4259635247</v>
      </c>
      <c r="G10" s="57">
        <v>60.357952002926801</v>
      </c>
      <c r="H10" s="56">
        <v>74747.580062813198</v>
      </c>
      <c r="I10" s="122">
        <v>59.561666182852697</v>
      </c>
      <c r="J10" s="111">
        <v>85118.144389099398</v>
      </c>
      <c r="K10" s="57">
        <v>59.856190926568502</v>
      </c>
    </row>
    <row r="11" spans="1:11" ht="15.75" customHeight="1" x14ac:dyDescent="0.25">
      <c r="A11" s="53" t="s">
        <v>134</v>
      </c>
      <c r="B11" s="113">
        <v>52073.6058939504</v>
      </c>
      <c r="C11" s="55">
        <v>41.301720199679899</v>
      </c>
      <c r="D11" s="54">
        <v>45182.098594178198</v>
      </c>
      <c r="E11" s="123">
        <v>38.531123811888797</v>
      </c>
      <c r="F11" s="113">
        <v>48144.409045804503</v>
      </c>
      <c r="G11" s="55">
        <v>39.642047997073199</v>
      </c>
      <c r="H11" s="54">
        <v>50748.539930439198</v>
      </c>
      <c r="I11" s="123">
        <v>40.438333817147303</v>
      </c>
      <c r="J11" s="113">
        <v>57086.267671671798</v>
      </c>
      <c r="K11" s="55">
        <v>40.143809073431498</v>
      </c>
    </row>
    <row r="12" spans="1:11" ht="12" customHeight="1" x14ac:dyDescent="0.25"/>
    <row r="13" spans="1:11" ht="12" customHeight="1" x14ac:dyDescent="0.25">
      <c r="A13" s="603" t="s">
        <v>83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2" customHeight="1" x14ac:dyDescent="0.25">
      <c r="A14" s="930" t="s">
        <v>152</v>
      </c>
      <c r="B14" s="930"/>
      <c r="C14" s="930"/>
      <c r="D14" s="930"/>
      <c r="E14" s="930"/>
      <c r="F14" s="930"/>
      <c r="G14" s="930"/>
      <c r="H14" s="930"/>
      <c r="I14" s="930"/>
      <c r="J14" s="930"/>
      <c r="K14" s="930"/>
    </row>
    <row r="15" spans="1:11" ht="12" customHeight="1" x14ac:dyDescent="0.25">
      <c r="A15" s="20" t="s">
        <v>98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2" customHeight="1" x14ac:dyDescent="0.25">
      <c r="A16" s="21" t="s">
        <v>168</v>
      </c>
    </row>
    <row r="17" spans="1:5" ht="12" customHeight="1" x14ac:dyDescent="0.25">
      <c r="A17" s="5"/>
      <c r="B17" s="5"/>
      <c r="C17" s="5"/>
      <c r="D17" s="5"/>
      <c r="E17" s="5"/>
    </row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/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</sheetData>
  <sheetProtection selectLockedCells="1" selectUnlockedCells="1"/>
  <mergeCells count="9">
    <mergeCell ref="A14:K14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80" priority="3"/>
  </conditionalFormatting>
  <conditionalFormatting sqref="D5:G5">
    <cfRule type="duplicateValues" dxfId="79" priority="2"/>
  </conditionalFormatting>
  <conditionalFormatting sqref="H5:K5">
    <cfRule type="duplicateValues" dxfId="78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C821-839F-4642-9F39-F7B98926594D}">
  <dimension ref="A1:K41"/>
  <sheetViews>
    <sheetView showGridLines="0" zoomScale="87" zoomScaleNormal="87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  <col min="10" max="11" width="13.85546875" customWidth="1"/>
  </cols>
  <sheetData>
    <row r="1" spans="1:11" ht="72" customHeight="1" x14ac:dyDescent="0.25"/>
    <row r="2" spans="1:11" ht="3.75" customHeight="1" x14ac:dyDescent="0.25"/>
    <row r="3" spans="1:11" ht="45.7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3" customHeight="1" x14ac:dyDescent="0.3">
      <c r="A4" s="943" t="s">
        <v>169</v>
      </c>
      <c r="B4" s="943"/>
      <c r="C4" s="943"/>
      <c r="D4" s="943"/>
      <c r="E4" s="943"/>
      <c r="F4" s="943"/>
      <c r="G4" s="943"/>
      <c r="H4" s="943"/>
      <c r="I4" s="943"/>
      <c r="J4" s="943"/>
      <c r="K4" s="943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170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8" customHeight="1" x14ac:dyDescent="0.25">
      <c r="A8" s="934"/>
      <c r="B8" s="570" t="s">
        <v>78</v>
      </c>
      <c r="C8" s="572" t="s">
        <v>79</v>
      </c>
      <c r="D8" s="811" t="s">
        <v>78</v>
      </c>
      <c r="E8" s="572" t="s">
        <v>79</v>
      </c>
      <c r="F8" s="811" t="s">
        <v>78</v>
      </c>
      <c r="G8" s="572" t="s">
        <v>79</v>
      </c>
      <c r="H8" s="811" t="s">
        <v>78</v>
      </c>
      <c r="I8" s="811" t="s">
        <v>79</v>
      </c>
      <c r="J8" s="570" t="s">
        <v>78</v>
      </c>
      <c r="K8" s="572" t="s">
        <v>79</v>
      </c>
    </row>
    <row r="9" spans="1:11" ht="17.25" customHeight="1" x14ac:dyDescent="0.3">
      <c r="A9" s="576" t="s">
        <v>80</v>
      </c>
      <c r="B9" s="74">
        <v>126080.961379313</v>
      </c>
      <c r="C9" s="75">
        <v>100</v>
      </c>
      <c r="D9" s="76">
        <v>117261.304951187</v>
      </c>
      <c r="E9" s="77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4">
        <v>142204.41206077099</v>
      </c>
      <c r="K9" s="75">
        <v>100</v>
      </c>
    </row>
    <row r="10" spans="1:11" ht="19.5" customHeight="1" x14ac:dyDescent="0.3">
      <c r="A10" s="30" t="s">
        <v>133</v>
      </c>
      <c r="B10" s="45">
        <v>110143.562293832</v>
      </c>
      <c r="C10" s="31">
        <v>87.359392797193394</v>
      </c>
      <c r="D10" s="26">
        <v>102878.893205632</v>
      </c>
      <c r="E10" s="27">
        <v>87.734733336336603</v>
      </c>
      <c r="F10" s="45">
        <v>105090.089474101</v>
      </c>
      <c r="G10" s="31">
        <v>86.531052172341006</v>
      </c>
      <c r="H10" s="26">
        <v>112947.193404998</v>
      </c>
      <c r="I10" s="27">
        <v>90.000546161165005</v>
      </c>
      <c r="J10" s="45">
        <v>128932.22631652201</v>
      </c>
      <c r="K10" s="31">
        <v>90.6668256266355</v>
      </c>
    </row>
    <row r="11" spans="1:11" ht="17.25" customHeight="1" x14ac:dyDescent="0.3">
      <c r="A11" s="106" t="s">
        <v>134</v>
      </c>
      <c r="B11" s="71">
        <v>15937.3990854812</v>
      </c>
      <c r="C11" s="70">
        <v>12.640607202806599</v>
      </c>
      <c r="D11" s="68">
        <v>14382.4117455545</v>
      </c>
      <c r="E11" s="69">
        <v>12.2652666636634</v>
      </c>
      <c r="F11" s="71">
        <v>16357.745535227999</v>
      </c>
      <c r="G11" s="70">
        <v>13.468947827658999</v>
      </c>
      <c r="H11" s="68">
        <v>12548.9265882542</v>
      </c>
      <c r="I11" s="69">
        <v>9.9994538388349792</v>
      </c>
      <c r="J11" s="71">
        <v>13272.1857442496</v>
      </c>
      <c r="K11" s="70">
        <v>9.3331743733645407</v>
      </c>
    </row>
    <row r="12" spans="1:11" ht="12" customHeight="1" x14ac:dyDescent="0.25"/>
    <row r="13" spans="1:11" ht="12" customHeight="1" x14ac:dyDescent="0.25">
      <c r="A13" s="603" t="s">
        <v>83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2" customHeight="1" x14ac:dyDescent="0.25">
      <c r="A14" s="930" t="s">
        <v>152</v>
      </c>
      <c r="B14" s="930"/>
      <c r="C14" s="930"/>
      <c r="D14" s="930"/>
      <c r="E14" s="930"/>
      <c r="F14" s="930"/>
      <c r="G14" s="930"/>
      <c r="H14" s="930"/>
      <c r="I14" s="930"/>
      <c r="J14" s="930"/>
      <c r="K14" s="930"/>
    </row>
    <row r="15" spans="1:11" ht="12" customHeight="1" x14ac:dyDescent="0.25">
      <c r="A15" s="20" t="s">
        <v>98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2" customHeight="1" x14ac:dyDescent="0.25"/>
    <row r="17" spans="1:5" ht="12" customHeight="1" x14ac:dyDescent="0.25">
      <c r="A17" s="5"/>
      <c r="B17" s="5"/>
      <c r="C17" s="5"/>
      <c r="D17" s="5"/>
      <c r="E17" s="5"/>
    </row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/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</sheetData>
  <sheetProtection selectLockedCells="1" selectUnlockedCells="1"/>
  <mergeCells count="9">
    <mergeCell ref="A14:K14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77" priority="3"/>
  </conditionalFormatting>
  <conditionalFormatting sqref="D5:G5">
    <cfRule type="duplicateValues" dxfId="76" priority="2"/>
  </conditionalFormatting>
  <conditionalFormatting sqref="H5:K5">
    <cfRule type="duplicateValues" dxfId="75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028A-7CEC-4A12-AF65-2815DF7AC919}">
  <dimension ref="A1:K42"/>
  <sheetViews>
    <sheetView showGridLines="0" zoomScale="87" zoomScaleNormal="87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  <col min="8" max="9" width="12.7109375" customWidth="1"/>
    <col min="10" max="11" width="13" customWidth="1"/>
  </cols>
  <sheetData>
    <row r="1" spans="1:11" ht="72" customHeight="1" x14ac:dyDescent="0.25"/>
    <row r="2" spans="1:11" ht="3.75" customHeight="1" x14ac:dyDescent="0.25"/>
    <row r="3" spans="1:11" ht="47.2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3.75" customHeight="1" x14ac:dyDescent="0.25">
      <c r="A4" s="950" t="s">
        <v>171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172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9.5" customHeight="1" x14ac:dyDescent="0.25">
      <c r="A8" s="934"/>
      <c r="B8" s="570" t="s">
        <v>78</v>
      </c>
      <c r="C8" s="572" t="s">
        <v>79</v>
      </c>
      <c r="D8" s="570" t="s">
        <v>78</v>
      </c>
      <c r="E8" s="572" t="s">
        <v>79</v>
      </c>
      <c r="F8" s="570" t="s">
        <v>78</v>
      </c>
      <c r="G8" s="572" t="s">
        <v>79</v>
      </c>
      <c r="H8" s="570" t="s">
        <v>78</v>
      </c>
      <c r="I8" s="572" t="s">
        <v>79</v>
      </c>
      <c r="J8" s="570" t="s">
        <v>78</v>
      </c>
      <c r="K8" s="572" t="s">
        <v>79</v>
      </c>
    </row>
    <row r="9" spans="1:11" ht="14.25" customHeight="1" x14ac:dyDescent="0.3">
      <c r="A9" s="576" t="s">
        <v>80</v>
      </c>
      <c r="B9" s="74">
        <v>126080.961379313</v>
      </c>
      <c r="C9" s="75">
        <v>100</v>
      </c>
      <c r="D9" s="76">
        <v>117261.304951187</v>
      </c>
      <c r="E9" s="77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4">
        <v>142204.41206077099</v>
      </c>
      <c r="K9" s="75">
        <v>100</v>
      </c>
    </row>
    <row r="10" spans="1:11" ht="14.25" customHeight="1" x14ac:dyDescent="0.3">
      <c r="A10" s="30" t="s">
        <v>133</v>
      </c>
      <c r="B10" s="45">
        <v>18797.4135374531</v>
      </c>
      <c r="C10" s="31">
        <v>14.9090023837154</v>
      </c>
      <c r="D10" s="26">
        <v>14554.5876984313</v>
      </c>
      <c r="E10" s="27">
        <v>12.412097668954001</v>
      </c>
      <c r="F10" s="45">
        <v>15563.472365642199</v>
      </c>
      <c r="G10" s="31">
        <v>12.8149442634747</v>
      </c>
      <c r="H10" s="26">
        <v>12848.3960294186</v>
      </c>
      <c r="I10" s="27">
        <v>10.2380822850216</v>
      </c>
      <c r="J10" s="45">
        <v>16732.5491180319</v>
      </c>
      <c r="K10" s="31">
        <v>11.766547096219</v>
      </c>
    </row>
    <row r="11" spans="1:11" ht="14.25" customHeight="1" x14ac:dyDescent="0.3">
      <c r="A11" s="106" t="s">
        <v>134</v>
      </c>
      <c r="B11" s="71">
        <v>107283.54784186</v>
      </c>
      <c r="C11" s="70">
        <v>85.090997616284596</v>
      </c>
      <c r="D11" s="68">
        <v>102706.717252755</v>
      </c>
      <c r="E11" s="69">
        <v>87.587902331045996</v>
      </c>
      <c r="F11" s="71">
        <v>105884.362643687</v>
      </c>
      <c r="G11" s="70">
        <v>87.1850557365253</v>
      </c>
      <c r="H11" s="68">
        <v>112647.723963834</v>
      </c>
      <c r="I11" s="69">
        <v>89.761917714978395</v>
      </c>
      <c r="J11" s="71">
        <v>125471.862942739</v>
      </c>
      <c r="K11" s="70">
        <v>88.233452903781</v>
      </c>
    </row>
    <row r="12" spans="1:11" ht="12" customHeight="1" x14ac:dyDescent="0.25"/>
    <row r="13" spans="1:11" ht="12" customHeight="1" x14ac:dyDescent="0.25"/>
    <row r="14" spans="1:11" ht="12" customHeight="1" x14ac:dyDescent="0.25">
      <c r="A14" s="603" t="s">
        <v>83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2" customHeight="1" x14ac:dyDescent="0.25">
      <c r="A15" s="930" t="s">
        <v>152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</row>
    <row r="16" spans="1:11" ht="12" customHeight="1" x14ac:dyDescent="0.25">
      <c r="A16" s="20" t="s">
        <v>98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5" ht="12" customHeight="1" x14ac:dyDescent="0.25"/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>
      <c r="A20" s="5"/>
      <c r="B20" s="5"/>
      <c r="C20" s="5"/>
      <c r="D20" s="5"/>
      <c r="E20" s="5"/>
    </row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</sheetData>
  <sheetProtection selectLockedCells="1" selectUnlockedCells="1"/>
  <mergeCells count="9">
    <mergeCell ref="A15:K15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74" priority="3"/>
  </conditionalFormatting>
  <conditionalFormatting sqref="D5:G5">
    <cfRule type="duplicateValues" dxfId="73" priority="2"/>
  </conditionalFormatting>
  <conditionalFormatting sqref="H5:K5">
    <cfRule type="duplicateValues" dxfId="72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CD6E-C661-4FA2-8F9C-DAE390CDE505}">
  <dimension ref="A1:K41"/>
  <sheetViews>
    <sheetView showGridLines="0" zoomScale="87" zoomScaleNormal="87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2.7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8.25" customHeight="1" x14ac:dyDescent="0.25">
      <c r="A4" s="950" t="s">
        <v>173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55" t="s">
        <v>174</v>
      </c>
      <c r="B7" s="933">
        <v>2019</v>
      </c>
      <c r="C7" s="948"/>
      <c r="D7" s="933">
        <v>2020</v>
      </c>
      <c r="E7" s="948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2" customHeight="1" x14ac:dyDescent="0.25">
      <c r="A8" s="934"/>
      <c r="B8" s="570" t="s">
        <v>78</v>
      </c>
      <c r="C8" s="572" t="s">
        <v>79</v>
      </c>
      <c r="D8" s="570" t="s">
        <v>78</v>
      </c>
      <c r="E8" s="572" t="s">
        <v>79</v>
      </c>
      <c r="F8" s="570" t="s">
        <v>78</v>
      </c>
      <c r="G8" s="572" t="s">
        <v>79</v>
      </c>
      <c r="H8" s="811" t="s">
        <v>78</v>
      </c>
      <c r="I8" s="811" t="s">
        <v>79</v>
      </c>
      <c r="J8" s="570" t="s">
        <v>78</v>
      </c>
      <c r="K8" s="572" t="s">
        <v>79</v>
      </c>
    </row>
    <row r="9" spans="1:11" ht="15" customHeight="1" x14ac:dyDescent="0.3">
      <c r="A9" s="573" t="s">
        <v>80</v>
      </c>
      <c r="B9" s="74">
        <v>126080.961379313</v>
      </c>
      <c r="C9" s="75">
        <v>100</v>
      </c>
      <c r="D9" s="74">
        <v>117261.304951187</v>
      </c>
      <c r="E9" s="75">
        <v>100</v>
      </c>
      <c r="F9" s="74">
        <v>121447.83500932901</v>
      </c>
      <c r="G9" s="75">
        <v>100</v>
      </c>
      <c r="H9" s="76">
        <v>125496.119993252</v>
      </c>
      <c r="I9" s="77">
        <v>100</v>
      </c>
      <c r="J9" s="74">
        <v>142204.41206077099</v>
      </c>
      <c r="K9" s="75">
        <v>100</v>
      </c>
    </row>
    <row r="10" spans="1:11" ht="15" customHeight="1" x14ac:dyDescent="0.3">
      <c r="A10" s="125" t="s">
        <v>133</v>
      </c>
      <c r="B10" s="45">
        <v>85771.9738131825</v>
      </c>
      <c r="C10" s="31">
        <v>68.029282831321794</v>
      </c>
      <c r="D10" s="45">
        <v>86266.774490338197</v>
      </c>
      <c r="E10" s="31">
        <v>73.567980951814505</v>
      </c>
      <c r="F10" s="45">
        <v>94321.558458274696</v>
      </c>
      <c r="G10" s="31">
        <v>77.664256798838096</v>
      </c>
      <c r="H10" s="26">
        <v>100714.283277594</v>
      </c>
      <c r="I10" s="27">
        <v>80.252906052401897</v>
      </c>
      <c r="J10" s="45">
        <v>116172.969751935</v>
      </c>
      <c r="K10" s="31">
        <v>81.6943497521642</v>
      </c>
    </row>
    <row r="11" spans="1:11" ht="15" customHeight="1" x14ac:dyDescent="0.3">
      <c r="A11" s="126" t="s">
        <v>134</v>
      </c>
      <c r="B11" s="71">
        <v>40308.9875661306</v>
      </c>
      <c r="C11" s="70">
        <v>31.970717168678199</v>
      </c>
      <c r="D11" s="71">
        <v>30994.5304608486</v>
      </c>
      <c r="E11" s="70">
        <v>26.432019048185499</v>
      </c>
      <c r="F11" s="71">
        <v>27126.2765510545</v>
      </c>
      <c r="G11" s="70">
        <v>22.3357432011619</v>
      </c>
      <c r="H11" s="68">
        <v>24781.836715657999</v>
      </c>
      <c r="I11" s="69">
        <v>19.747093947598099</v>
      </c>
      <c r="J11" s="71">
        <v>26031.442308836002</v>
      </c>
      <c r="K11" s="70">
        <v>18.3056502478358</v>
      </c>
    </row>
    <row r="12" spans="1:11" ht="12" customHeight="1" x14ac:dyDescent="0.25"/>
    <row r="13" spans="1:11" ht="12" customHeight="1" x14ac:dyDescent="0.25">
      <c r="A13" s="603" t="s">
        <v>83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2" customHeight="1" x14ac:dyDescent="0.25">
      <c r="A14" s="930" t="s">
        <v>152</v>
      </c>
      <c r="B14" s="930"/>
      <c r="C14" s="930"/>
      <c r="D14" s="930"/>
      <c r="E14" s="930"/>
      <c r="F14" s="930"/>
      <c r="G14" s="930"/>
      <c r="H14" s="930"/>
      <c r="I14" s="930"/>
      <c r="J14" s="930"/>
      <c r="K14" s="930"/>
    </row>
    <row r="15" spans="1:11" ht="12" customHeight="1" x14ac:dyDescent="0.25">
      <c r="A15" s="20" t="s">
        <v>98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2" customHeight="1" x14ac:dyDescent="0.25"/>
    <row r="17" spans="1:5" ht="12" customHeight="1" x14ac:dyDescent="0.25">
      <c r="A17" s="5"/>
      <c r="B17" s="5"/>
      <c r="C17" s="5"/>
      <c r="D17" s="5"/>
      <c r="E17" s="5"/>
    </row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/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</sheetData>
  <sheetProtection selectLockedCells="1" selectUnlockedCells="1"/>
  <mergeCells count="9">
    <mergeCell ref="A14:K14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71" priority="3"/>
  </conditionalFormatting>
  <conditionalFormatting sqref="D5:G5">
    <cfRule type="duplicateValues" dxfId="70" priority="2"/>
  </conditionalFormatting>
  <conditionalFormatting sqref="H5:K5">
    <cfRule type="duplicateValues" dxfId="69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BB25F-4B55-4D2F-92C8-E5DEBE3AFD27}">
  <dimension ref="A1:K43"/>
  <sheetViews>
    <sheetView showGridLines="0" zoomScale="87" zoomScaleNormal="87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4.2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6.75" customHeight="1" x14ac:dyDescent="0.25">
      <c r="A4" s="950" t="s">
        <v>175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176</v>
      </c>
      <c r="B7" s="933">
        <v>2019</v>
      </c>
      <c r="C7" s="948"/>
      <c r="D7" s="949">
        <v>2020</v>
      </c>
      <c r="E7" s="949"/>
      <c r="F7" s="933">
        <v>2021</v>
      </c>
      <c r="G7" s="948"/>
      <c r="H7" s="949">
        <v>2022</v>
      </c>
      <c r="I7" s="949"/>
      <c r="J7" s="933">
        <v>2023</v>
      </c>
      <c r="K7" s="948"/>
    </row>
    <row r="8" spans="1:11" ht="12" customHeight="1" x14ac:dyDescent="0.25">
      <c r="A8" s="939"/>
      <c r="B8" s="37" t="s">
        <v>78</v>
      </c>
      <c r="C8" s="105" t="s">
        <v>79</v>
      </c>
      <c r="D8" s="104" t="s">
        <v>78</v>
      </c>
      <c r="E8" s="104" t="s">
        <v>79</v>
      </c>
      <c r="F8" s="37" t="s">
        <v>78</v>
      </c>
      <c r="G8" s="105" t="s">
        <v>79</v>
      </c>
      <c r="H8" s="104" t="s">
        <v>78</v>
      </c>
      <c r="I8" s="104" t="s">
        <v>79</v>
      </c>
      <c r="J8" s="37" t="s">
        <v>78</v>
      </c>
      <c r="K8" s="105" t="s">
        <v>79</v>
      </c>
    </row>
    <row r="9" spans="1:11" ht="28.5" customHeight="1" x14ac:dyDescent="0.25">
      <c r="A9" s="107" t="s">
        <v>80</v>
      </c>
      <c r="B9" s="108">
        <v>192487.78886602001</v>
      </c>
      <c r="C9" s="109">
        <v>100</v>
      </c>
      <c r="D9" s="110">
        <v>149065.75836133401</v>
      </c>
      <c r="E9" s="124">
        <v>100</v>
      </c>
      <c r="F9" s="108">
        <v>161026.90526850001</v>
      </c>
      <c r="G9" s="109">
        <v>100</v>
      </c>
      <c r="H9" s="110">
        <v>162901.11153482401</v>
      </c>
      <c r="I9" s="124">
        <v>100</v>
      </c>
      <c r="J9" s="108">
        <v>187937.022526863</v>
      </c>
      <c r="K9" s="109">
        <v>100</v>
      </c>
    </row>
    <row r="10" spans="1:11" ht="17.25" customHeight="1" x14ac:dyDescent="0.3">
      <c r="A10" s="30" t="s">
        <v>177</v>
      </c>
      <c r="B10" s="45">
        <v>126080.961379313</v>
      </c>
      <c r="C10" s="31">
        <v>65.5007583193089</v>
      </c>
      <c r="D10" s="26">
        <v>117261.304951187</v>
      </c>
      <c r="E10" s="27">
        <v>78.664145435027606</v>
      </c>
      <c r="F10" s="45">
        <v>121447.83500932901</v>
      </c>
      <c r="G10" s="31">
        <v>75.420834056783605</v>
      </c>
      <c r="H10" s="26">
        <v>125496.119993252</v>
      </c>
      <c r="I10" s="27">
        <v>77.038222029826301</v>
      </c>
      <c r="J10" s="45">
        <v>142204.41206077099</v>
      </c>
      <c r="K10" s="31">
        <v>75.665991803421903</v>
      </c>
    </row>
    <row r="11" spans="1:11" ht="17.25" customHeight="1" x14ac:dyDescent="0.3">
      <c r="A11" s="28" t="s">
        <v>178</v>
      </c>
      <c r="B11" s="46">
        <v>40069.914637195601</v>
      </c>
      <c r="C11" s="29">
        <v>20.816860577626599</v>
      </c>
      <c r="D11" s="24">
        <v>18633.930512156399</v>
      </c>
      <c r="E11" s="25">
        <v>12.500476780849899</v>
      </c>
      <c r="F11" s="46">
        <v>22123.483246263499</v>
      </c>
      <c r="G11" s="29">
        <v>13.738997970168001</v>
      </c>
      <c r="H11" s="24">
        <v>23949.866689000799</v>
      </c>
      <c r="I11" s="25">
        <v>14.702089177507601</v>
      </c>
      <c r="J11" s="46">
        <v>24837.528843406599</v>
      </c>
      <c r="K11" s="29">
        <v>13.215878654168</v>
      </c>
    </row>
    <row r="12" spans="1:11" ht="17.25" customHeight="1" x14ac:dyDescent="0.3">
      <c r="A12" s="30" t="s">
        <v>179</v>
      </c>
      <c r="B12" s="45">
        <v>16859.259620475601</v>
      </c>
      <c r="C12" s="31">
        <v>8.7586125435782396</v>
      </c>
      <c r="D12" s="26">
        <v>9249.0659350875794</v>
      </c>
      <c r="E12" s="27">
        <v>6.20468847893821</v>
      </c>
      <c r="F12" s="45">
        <v>12279.144500000801</v>
      </c>
      <c r="G12" s="31">
        <v>7.6255234984031599</v>
      </c>
      <c r="H12" s="26">
        <v>10173.4302651126</v>
      </c>
      <c r="I12" s="27">
        <v>6.2451570583284699</v>
      </c>
      <c r="J12" s="45">
        <v>14644.6615271466</v>
      </c>
      <c r="K12" s="31">
        <v>7.7923239020419004</v>
      </c>
    </row>
    <row r="13" spans="1:11" ht="17.25" customHeight="1" x14ac:dyDescent="0.3">
      <c r="A13" s="106" t="s">
        <v>180</v>
      </c>
      <c r="B13" s="71">
        <v>9477.6532290354498</v>
      </c>
      <c r="C13" s="70">
        <v>4.9237685594862999</v>
      </c>
      <c r="D13" s="68">
        <v>3921.4569629033999</v>
      </c>
      <c r="E13" s="69">
        <v>2.6306893051842399</v>
      </c>
      <c r="F13" s="71">
        <v>5176.4425129061401</v>
      </c>
      <c r="G13" s="70">
        <v>3.2146444746452998</v>
      </c>
      <c r="H13" s="68">
        <v>3281.69458745774</v>
      </c>
      <c r="I13" s="69">
        <v>2.0145317343376199</v>
      </c>
      <c r="J13" s="71">
        <v>6250.4200955383603</v>
      </c>
      <c r="K13" s="70">
        <v>3.32580564036815</v>
      </c>
    </row>
    <row r="14" spans="1:11" ht="12" customHeight="1" x14ac:dyDescent="0.25"/>
    <row r="15" spans="1:11" ht="12" customHeight="1" x14ac:dyDescent="0.25">
      <c r="A15" s="603" t="s">
        <v>83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12" customHeight="1" x14ac:dyDescent="0.25">
      <c r="A16" s="930" t="s">
        <v>152</v>
      </c>
      <c r="B16" s="930"/>
      <c r="C16" s="930"/>
      <c r="D16" s="930"/>
      <c r="E16" s="930"/>
      <c r="F16" s="930"/>
      <c r="G16" s="930"/>
      <c r="H16" s="930"/>
      <c r="I16" s="930"/>
      <c r="J16" s="930"/>
      <c r="K16" s="930"/>
    </row>
    <row r="17" spans="1:11" ht="12" customHeight="1" x14ac:dyDescent="0.25">
      <c r="A17" s="20" t="s">
        <v>98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2" customHeight="1" x14ac:dyDescent="0.25"/>
    <row r="19" spans="1:11" ht="12" customHeight="1" x14ac:dyDescent="0.25">
      <c r="A19" s="5"/>
      <c r="B19" s="5"/>
      <c r="C19" s="5"/>
      <c r="D19" s="5"/>
      <c r="E19" s="5"/>
    </row>
    <row r="20" spans="1:11" ht="12" customHeight="1" x14ac:dyDescent="0.25">
      <c r="A20" s="5"/>
      <c r="B20" s="5"/>
      <c r="C20" s="5"/>
      <c r="D20" s="5"/>
      <c r="E20" s="5"/>
    </row>
    <row r="21" spans="1:11" ht="12" customHeight="1" x14ac:dyDescent="0.25">
      <c r="A21" s="5"/>
      <c r="B21" s="5"/>
      <c r="C21" s="5"/>
      <c r="D21" s="5"/>
      <c r="E21" s="5"/>
    </row>
    <row r="22" spans="1:11" ht="12" customHeight="1" x14ac:dyDescent="0.25"/>
    <row r="23" spans="1:11" ht="12" customHeight="1" x14ac:dyDescent="0.25"/>
    <row r="24" spans="1:11" ht="12" customHeight="1" x14ac:dyDescent="0.25"/>
    <row r="25" spans="1:11" ht="12" customHeight="1" x14ac:dyDescent="0.25"/>
    <row r="26" spans="1:11" ht="12" customHeight="1" x14ac:dyDescent="0.25"/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</sheetData>
  <sheetProtection selectLockedCells="1" selectUnlockedCells="1"/>
  <mergeCells count="9">
    <mergeCell ref="A16:K16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68" priority="3"/>
  </conditionalFormatting>
  <conditionalFormatting sqref="D5:G5">
    <cfRule type="duplicateValues" dxfId="67" priority="2"/>
  </conditionalFormatting>
  <conditionalFormatting sqref="H5:K5">
    <cfRule type="duplicateValues" dxfId="66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20E6-B238-4E1C-9A4B-4B76FF21FB15}">
  <dimension ref="A1:N43"/>
  <sheetViews>
    <sheetView showGridLines="0" zoomScale="115" zoomScaleNormal="115" workbookViewId="0"/>
  </sheetViews>
  <sheetFormatPr baseColWidth="10" defaultColWidth="11.42578125" defaultRowHeight="16.5" x14ac:dyDescent="0.3"/>
  <cols>
    <col min="1" max="1" width="51.140625" style="16" customWidth="1"/>
    <col min="2" max="2" width="10.7109375" style="16" customWidth="1"/>
    <col min="3" max="3" width="11.85546875" style="16" bestFit="1" customWidth="1"/>
    <col min="4" max="4" width="10.7109375" style="16" customWidth="1"/>
    <col min="5" max="5" width="14.42578125" style="16" customWidth="1"/>
    <col min="6" max="6" width="10.7109375" style="16" customWidth="1"/>
    <col min="7" max="7" width="11.85546875" style="16" bestFit="1" customWidth="1"/>
    <col min="8" max="8" width="10.7109375" style="16" customWidth="1"/>
    <col min="9" max="9" width="11.85546875" style="16" bestFit="1" customWidth="1"/>
    <col min="10" max="10" width="10.7109375" style="16" customWidth="1"/>
    <col min="11" max="11" width="11.85546875" style="16" bestFit="1" customWidth="1"/>
    <col min="12" max="16384" width="11.42578125" style="16"/>
  </cols>
  <sheetData>
    <row r="1" spans="1:14" ht="70.5" customHeight="1" x14ac:dyDescent="0.3"/>
    <row r="2" spans="1:14" ht="3.75" customHeight="1" x14ac:dyDescent="0.3"/>
    <row r="3" spans="1:14" ht="42" customHeight="1" x14ac:dyDescent="0.3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4" x14ac:dyDescent="0.3">
      <c r="A4" s="154" t="s">
        <v>76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4" x14ac:dyDescent="0.3">
      <c r="A5" s="36">
        <v>2024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4" ht="30" customHeight="1" x14ac:dyDescent="0.3">
      <c r="A7" s="933" t="s">
        <v>77</v>
      </c>
      <c r="B7" s="935">
        <v>2019</v>
      </c>
      <c r="C7" s="936"/>
      <c r="D7" s="937">
        <v>2020</v>
      </c>
      <c r="E7" s="936"/>
      <c r="F7" s="937">
        <v>2021</v>
      </c>
      <c r="G7" s="936"/>
      <c r="H7" s="937">
        <v>2022</v>
      </c>
      <c r="I7" s="936"/>
      <c r="J7" s="937">
        <v>2023</v>
      </c>
      <c r="K7" s="938"/>
    </row>
    <row r="8" spans="1:14" ht="19.5" customHeight="1" x14ac:dyDescent="0.3">
      <c r="A8" s="934"/>
      <c r="B8" s="37" t="s">
        <v>78</v>
      </c>
      <c r="C8" s="571" t="s">
        <v>79</v>
      </c>
      <c r="D8" s="104" t="s">
        <v>78</v>
      </c>
      <c r="E8" s="571" t="s">
        <v>79</v>
      </c>
      <c r="F8" s="104" t="s">
        <v>78</v>
      </c>
      <c r="G8" s="571" t="s">
        <v>79</v>
      </c>
      <c r="H8" s="104" t="s">
        <v>78</v>
      </c>
      <c r="I8" s="571" t="s">
        <v>79</v>
      </c>
      <c r="J8" s="104" t="s">
        <v>78</v>
      </c>
      <c r="K8" s="105" t="s">
        <v>79</v>
      </c>
    </row>
    <row r="9" spans="1:14" ht="16.5" customHeight="1" x14ac:dyDescent="0.3">
      <c r="A9" s="573" t="s">
        <v>80</v>
      </c>
      <c r="B9" s="76">
        <v>126080.961379313</v>
      </c>
      <c r="C9" s="155">
        <v>100</v>
      </c>
      <c r="D9" s="76">
        <v>117261.304951187</v>
      </c>
      <c r="E9" s="155">
        <v>100</v>
      </c>
      <c r="F9" s="76">
        <v>121447.83500932901</v>
      </c>
      <c r="G9" s="155">
        <v>100</v>
      </c>
      <c r="H9" s="76">
        <v>125496.119993252</v>
      </c>
      <c r="I9" s="155">
        <v>100</v>
      </c>
      <c r="J9" s="76">
        <v>142204.41206077099</v>
      </c>
      <c r="K9" s="75">
        <v>100</v>
      </c>
    </row>
    <row r="10" spans="1:14" ht="14.25" customHeight="1" x14ac:dyDescent="0.3">
      <c r="A10" s="125" t="s">
        <v>81</v>
      </c>
      <c r="B10" s="26">
        <v>16347.5292468151</v>
      </c>
      <c r="C10" s="156">
        <v>12.9658983148405</v>
      </c>
      <c r="D10" s="26">
        <v>8763.10382352333</v>
      </c>
      <c r="E10" s="156">
        <v>7.4731419944296302</v>
      </c>
      <c r="F10" s="26">
        <v>11054.3786639095</v>
      </c>
      <c r="G10" s="156">
        <v>9.1021619801294804</v>
      </c>
      <c r="H10" s="26">
        <v>10280.4324084701</v>
      </c>
      <c r="I10" s="156">
        <v>8.1918328702296606</v>
      </c>
      <c r="J10" s="26">
        <v>11607.7199712156</v>
      </c>
      <c r="K10" s="31">
        <v>8.1627003009266996</v>
      </c>
    </row>
    <row r="11" spans="1:14" ht="14.25" customHeight="1" x14ac:dyDescent="0.3">
      <c r="A11" s="126" t="s">
        <v>82</v>
      </c>
      <c r="B11" s="68">
        <v>109733.432132498</v>
      </c>
      <c r="C11" s="157">
        <v>87.034101685159499</v>
      </c>
      <c r="D11" s="68">
        <v>108498.20112766299</v>
      </c>
      <c r="E11" s="157">
        <v>92.526858005570404</v>
      </c>
      <c r="F11" s="68">
        <v>110393.45634542</v>
      </c>
      <c r="G11" s="157">
        <v>90.897838019870505</v>
      </c>
      <c r="H11" s="68">
        <v>115215.687584782</v>
      </c>
      <c r="I11" s="157">
        <v>91.808167129770297</v>
      </c>
      <c r="J11" s="68">
        <v>130596.692089556</v>
      </c>
      <c r="K11" s="70">
        <v>91.837299699073299</v>
      </c>
      <c r="N11" s="22"/>
    </row>
    <row r="12" spans="1:14" ht="12" customHeight="1" x14ac:dyDescent="0.3"/>
    <row r="13" spans="1:14" ht="12" customHeight="1" x14ac:dyDescent="0.3"/>
    <row r="14" spans="1:14" ht="15" customHeight="1" x14ac:dyDescent="0.3">
      <c r="A14" s="601" t="s">
        <v>83</v>
      </c>
    </row>
    <row r="15" spans="1:14" ht="19.5" customHeight="1" x14ac:dyDescent="0.3">
      <c r="A15" s="930" t="s">
        <v>84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</row>
    <row r="16" spans="1:14" ht="12" customHeight="1" x14ac:dyDescent="0.3">
      <c r="A16" s="6" t="s">
        <v>85</v>
      </c>
    </row>
    <row r="17" ht="12" customHeight="1" x14ac:dyDescent="0.3"/>
    <row r="18" ht="12" customHeight="1" x14ac:dyDescent="0.3"/>
    <row r="19" ht="12" customHeight="1" x14ac:dyDescent="0.3"/>
    <row r="20" ht="12" customHeight="1" x14ac:dyDescent="0.3"/>
    <row r="21" ht="12" customHeight="1" x14ac:dyDescent="0.3"/>
    <row r="22" ht="12" customHeight="1" x14ac:dyDescent="0.3"/>
    <row r="23" ht="12" customHeight="1" x14ac:dyDescent="0.3"/>
    <row r="24" ht="12" customHeight="1" x14ac:dyDescent="0.3"/>
    <row r="25" ht="12" customHeight="1" x14ac:dyDescent="0.3"/>
    <row r="26" ht="12" customHeight="1" x14ac:dyDescent="0.3"/>
    <row r="27" ht="12" customHeight="1" x14ac:dyDescent="0.3"/>
    <row r="28" ht="12" customHeight="1" x14ac:dyDescent="0.3"/>
    <row r="29" ht="12" customHeight="1" x14ac:dyDescent="0.3"/>
    <row r="30" ht="12" customHeight="1" x14ac:dyDescent="0.3"/>
    <row r="31" ht="12" customHeight="1" x14ac:dyDescent="0.3"/>
    <row r="32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</sheetData>
  <sheetProtection selectLockedCells="1" selectUnlockedCells="1"/>
  <mergeCells count="8">
    <mergeCell ref="A15:K15"/>
    <mergeCell ref="A3:K3"/>
    <mergeCell ref="A7:A8"/>
    <mergeCell ref="B7:C7"/>
    <mergeCell ref="D7:E7"/>
    <mergeCell ref="F7:G7"/>
    <mergeCell ref="H7:I7"/>
    <mergeCell ref="J7:K7"/>
  </mergeCells>
  <conditionalFormatting sqref="A4:C5">
    <cfRule type="duplicateValues" dxfId="122" priority="20"/>
  </conditionalFormatting>
  <conditionalFormatting sqref="D4:G5">
    <cfRule type="duplicateValues" dxfId="121" priority="22"/>
  </conditionalFormatting>
  <conditionalFormatting sqref="H4:I5">
    <cfRule type="duplicateValues" dxfId="120" priority="24"/>
  </conditionalFormatting>
  <conditionalFormatting sqref="J4:K5">
    <cfRule type="duplicateValues" dxfId="119" priority="26"/>
  </conditionalFormatting>
  <pageMargins left="0.7" right="0.7" top="0.75" bottom="0.75" header="0.3" footer="0.3"/>
  <pageSetup orientation="portrait" horizontalDpi="360" verticalDpi="36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561D-6423-4419-95FC-A1BF5252F748}">
  <dimension ref="A1:K39"/>
  <sheetViews>
    <sheetView showGridLines="0" zoomScale="115" zoomScaleNormal="11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5.42578125" customWidth="1"/>
    <col min="4" max="4" width="16.140625" customWidth="1"/>
  </cols>
  <sheetData>
    <row r="1" spans="1:11" ht="72" customHeight="1" x14ac:dyDescent="0.25"/>
    <row r="2" spans="1:11" ht="3.75" customHeight="1" x14ac:dyDescent="0.25"/>
    <row r="3" spans="1:11" ht="50.25" customHeight="1" x14ac:dyDescent="0.25">
      <c r="A3" s="956" t="s">
        <v>586</v>
      </c>
      <c r="B3" s="957"/>
      <c r="C3" s="957"/>
      <c r="D3" s="957"/>
      <c r="E3" s="957"/>
      <c r="F3" s="957"/>
    </row>
    <row r="4" spans="1:11" ht="34.5" customHeight="1" x14ac:dyDescent="0.25">
      <c r="A4" s="950" t="s">
        <v>182</v>
      </c>
      <c r="B4" s="950"/>
      <c r="C4" s="950"/>
      <c r="D4" s="950"/>
      <c r="E4" s="950"/>
      <c r="F4" s="950"/>
    </row>
    <row r="5" spans="1:11" s="145" customFormat="1" ht="21.75" customHeight="1" x14ac:dyDescent="0.25">
      <c r="A5" s="172" t="s">
        <v>87</v>
      </c>
      <c r="B5" s="172"/>
      <c r="C5" s="172"/>
      <c r="D5" s="172"/>
      <c r="E5" s="172"/>
      <c r="F5" s="172"/>
    </row>
    <row r="7" spans="1:11" ht="30" customHeight="1" x14ac:dyDescent="0.25">
      <c r="A7" s="955" t="s">
        <v>183</v>
      </c>
      <c r="B7" s="570">
        <v>2019</v>
      </c>
      <c r="C7" s="570">
        <v>2020</v>
      </c>
      <c r="D7" s="577">
        <v>2021</v>
      </c>
      <c r="E7" s="577">
        <v>2022</v>
      </c>
      <c r="F7" s="577">
        <v>2023</v>
      </c>
    </row>
    <row r="8" spans="1:11" ht="23.25" customHeight="1" x14ac:dyDescent="0.25">
      <c r="A8" s="958"/>
      <c r="B8" s="577" t="s">
        <v>78</v>
      </c>
      <c r="C8" s="577" t="s">
        <v>78</v>
      </c>
      <c r="D8" s="577" t="s">
        <v>78</v>
      </c>
      <c r="E8" s="577" t="s">
        <v>78</v>
      </c>
      <c r="F8" s="577" t="s">
        <v>78</v>
      </c>
    </row>
    <row r="9" spans="1:11" ht="15.75" customHeight="1" x14ac:dyDescent="0.3">
      <c r="A9" s="578" t="s">
        <v>80</v>
      </c>
      <c r="B9" s="579">
        <v>4395961.3790707598</v>
      </c>
      <c r="C9" s="579">
        <v>2496136.9329535598</v>
      </c>
      <c r="D9" s="579">
        <v>2606427.6194945201</v>
      </c>
      <c r="E9" s="579">
        <v>3741585.7558761998</v>
      </c>
      <c r="F9" s="579">
        <v>5028997.0305080703</v>
      </c>
    </row>
    <row r="10" spans="1:11" ht="12" customHeight="1" x14ac:dyDescent="0.25"/>
    <row r="11" spans="1:11" ht="14.25" customHeight="1" x14ac:dyDescent="0.25">
      <c r="A11" s="603" t="s">
        <v>83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23.25" customHeight="1" x14ac:dyDescent="0.25">
      <c r="A12" s="930" t="s">
        <v>152</v>
      </c>
      <c r="B12" s="930"/>
      <c r="C12" s="930"/>
      <c r="D12" s="930"/>
      <c r="E12" s="930"/>
      <c r="F12" s="930"/>
      <c r="G12" s="146"/>
      <c r="H12" s="146"/>
      <c r="I12" s="146"/>
      <c r="J12" s="146"/>
      <c r="K12" s="146"/>
    </row>
    <row r="13" spans="1:11" ht="14.25" customHeight="1" x14ac:dyDescent="0.25">
      <c r="A13" s="20" t="s">
        <v>98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2" customHeight="1" x14ac:dyDescent="0.25"/>
    <row r="15" spans="1:11" ht="12" customHeight="1" x14ac:dyDescent="0.25">
      <c r="A15" s="5"/>
      <c r="B15" s="5"/>
      <c r="C15" s="5"/>
    </row>
    <row r="16" spans="1:11" ht="12" customHeight="1" x14ac:dyDescent="0.25">
      <c r="A16" s="5"/>
      <c r="B16" s="5"/>
      <c r="C16" s="5"/>
    </row>
    <row r="17" spans="1:3" ht="12" customHeight="1" x14ac:dyDescent="0.25">
      <c r="A17" s="5"/>
      <c r="B17" s="5"/>
      <c r="C17" s="5"/>
    </row>
    <row r="18" spans="1:3" ht="12" customHeight="1" x14ac:dyDescent="0.25"/>
    <row r="19" spans="1:3" ht="12" customHeight="1" x14ac:dyDescent="0.25"/>
    <row r="20" spans="1:3" ht="12" customHeight="1" x14ac:dyDescent="0.25"/>
    <row r="21" spans="1:3" ht="12" customHeight="1" x14ac:dyDescent="0.25"/>
    <row r="22" spans="1:3" ht="12" customHeight="1" x14ac:dyDescent="0.25"/>
    <row r="23" spans="1:3" ht="12" customHeight="1" x14ac:dyDescent="0.25"/>
    <row r="24" spans="1:3" ht="12" customHeight="1" x14ac:dyDescent="0.25"/>
    <row r="25" spans="1:3" ht="12" customHeight="1" x14ac:dyDescent="0.25"/>
    <row r="26" spans="1:3" ht="12" customHeight="1" x14ac:dyDescent="0.25"/>
    <row r="27" spans="1:3" ht="12" customHeight="1" x14ac:dyDescent="0.25"/>
    <row r="28" spans="1:3" ht="12" customHeight="1" x14ac:dyDescent="0.25"/>
    <row r="29" spans="1:3" ht="12" customHeight="1" x14ac:dyDescent="0.25"/>
    <row r="30" spans="1:3" ht="12" customHeight="1" x14ac:dyDescent="0.25"/>
    <row r="31" spans="1:3" ht="12" customHeight="1" x14ac:dyDescent="0.25"/>
    <row r="32" spans="1:3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</sheetData>
  <sheetProtection selectLockedCells="1" selectUnlockedCells="1"/>
  <mergeCells count="4">
    <mergeCell ref="A3:F3"/>
    <mergeCell ref="A7:A8"/>
    <mergeCell ref="A4:F4"/>
    <mergeCell ref="A12:F12"/>
  </mergeCells>
  <conditionalFormatting sqref="A5:B5 A4">
    <cfRule type="duplicateValues" dxfId="65" priority="3"/>
  </conditionalFormatting>
  <conditionalFormatting sqref="C5:D5">
    <cfRule type="duplicateValues" dxfId="64" priority="4"/>
  </conditionalFormatting>
  <conditionalFormatting sqref="E5">
    <cfRule type="duplicateValues" dxfId="63" priority="2"/>
  </conditionalFormatting>
  <conditionalFormatting sqref="F5">
    <cfRule type="duplicateValues" dxfId="62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659F-0869-49B7-BB00-8ADB936BE60B}">
  <dimension ref="A1:T43"/>
  <sheetViews>
    <sheetView showGridLines="0" zoomScale="87" zoomScaleNormal="87" workbookViewId="0"/>
  </sheetViews>
  <sheetFormatPr baseColWidth="10" defaultColWidth="11.42578125" defaultRowHeight="15" x14ac:dyDescent="0.25"/>
  <cols>
    <col min="1" max="1" width="30.42578125" style="9" customWidth="1"/>
    <col min="2" max="2" width="19" style="9" customWidth="1"/>
    <col min="3" max="10" width="17.85546875" style="9" customWidth="1"/>
    <col min="11" max="11" width="9.140625" style="9"/>
    <col min="12" max="12" width="13.28515625" style="9" bestFit="1" customWidth="1"/>
    <col min="13" max="16384" width="11.42578125" style="9"/>
  </cols>
  <sheetData>
    <row r="1" spans="1:20" s="7" customFormat="1" ht="59.25" customHeight="1" x14ac:dyDescent="0.3"/>
    <row r="2" spans="1:20" s="8" customFormat="1" ht="6.75" customHeight="1" x14ac:dyDescent="0.25"/>
    <row r="3" spans="1:20" ht="40.5" customHeight="1" x14ac:dyDescent="0.3">
      <c r="A3" s="956" t="s">
        <v>586</v>
      </c>
      <c r="B3" s="956"/>
      <c r="C3" s="956"/>
      <c r="D3" s="959"/>
      <c r="E3" s="959"/>
      <c r="F3" s="959"/>
      <c r="G3" s="959"/>
      <c r="H3" s="959"/>
      <c r="I3" s="959"/>
      <c r="J3" s="959"/>
    </row>
    <row r="4" spans="1:20" ht="36.75" customHeight="1" x14ac:dyDescent="0.25">
      <c r="A4" s="960" t="s">
        <v>184</v>
      </c>
      <c r="B4" s="961"/>
      <c r="C4" s="961"/>
      <c r="D4" s="961"/>
      <c r="E4" s="961"/>
      <c r="F4" s="961"/>
      <c r="G4" s="961"/>
      <c r="H4" s="961"/>
      <c r="I4" s="961"/>
      <c r="J4" s="961"/>
    </row>
    <row r="5" spans="1:20" ht="15.75" x14ac:dyDescent="0.3">
      <c r="A5" s="943">
        <v>2023</v>
      </c>
      <c r="B5" s="962"/>
      <c r="C5" s="962"/>
      <c r="D5" s="962"/>
      <c r="E5" s="962"/>
      <c r="F5" s="962"/>
      <c r="G5" s="962"/>
      <c r="H5" s="962"/>
      <c r="I5" s="962"/>
      <c r="J5" s="962"/>
    </row>
    <row r="7" spans="1:20" s="4" customFormat="1" ht="18.75" customHeight="1" x14ac:dyDescent="0.2">
      <c r="A7" s="963" t="s">
        <v>185</v>
      </c>
      <c r="B7" s="966" t="s">
        <v>186</v>
      </c>
      <c r="C7" s="969" t="s">
        <v>187</v>
      </c>
      <c r="D7" s="970"/>
      <c r="E7" s="970"/>
      <c r="F7" s="970"/>
      <c r="G7" s="970"/>
      <c r="H7" s="970"/>
      <c r="I7" s="970"/>
      <c r="J7" s="971"/>
    </row>
    <row r="8" spans="1:20" s="4" customFormat="1" ht="72.75" customHeight="1" x14ac:dyDescent="0.2">
      <c r="A8" s="964"/>
      <c r="B8" s="967"/>
      <c r="C8" s="972" t="s">
        <v>188</v>
      </c>
      <c r="D8" s="973"/>
      <c r="E8" s="972" t="s">
        <v>189</v>
      </c>
      <c r="F8" s="973"/>
      <c r="G8" s="972" t="s">
        <v>190</v>
      </c>
      <c r="H8" s="973"/>
      <c r="I8" s="972" t="s">
        <v>191</v>
      </c>
      <c r="J8" s="973"/>
    </row>
    <row r="9" spans="1:20" s="4" customFormat="1" ht="18.75" customHeight="1" x14ac:dyDescent="0.2">
      <c r="A9" s="965"/>
      <c r="B9" s="968"/>
      <c r="C9" s="191" t="s">
        <v>192</v>
      </c>
      <c r="D9" s="192" t="s">
        <v>79</v>
      </c>
      <c r="E9" s="191" t="s">
        <v>192</v>
      </c>
      <c r="F9" s="192" t="s">
        <v>79</v>
      </c>
      <c r="G9" s="191" t="s">
        <v>192</v>
      </c>
      <c r="H9" s="192" t="s">
        <v>79</v>
      </c>
      <c r="I9" s="191" t="s">
        <v>192</v>
      </c>
      <c r="J9" s="192" t="s">
        <v>79</v>
      </c>
    </row>
    <row r="10" spans="1:20" s="4" customFormat="1" ht="20.25" customHeight="1" x14ac:dyDescent="0.2">
      <c r="A10" s="107" t="s">
        <v>80</v>
      </c>
      <c r="B10" s="147">
        <v>37760</v>
      </c>
      <c r="C10" s="108">
        <v>31275</v>
      </c>
      <c r="D10" s="148">
        <v>82.8</v>
      </c>
      <c r="E10" s="108">
        <v>7390</v>
      </c>
      <c r="F10" s="148">
        <v>19.600000000000001</v>
      </c>
      <c r="G10" s="108">
        <v>15865</v>
      </c>
      <c r="H10" s="148">
        <v>42</v>
      </c>
      <c r="I10" s="108">
        <v>8806</v>
      </c>
      <c r="J10" s="148">
        <v>23.3</v>
      </c>
      <c r="L10" s="10"/>
      <c r="M10" s="10"/>
      <c r="N10" s="10"/>
      <c r="O10" s="10"/>
      <c r="P10" s="10"/>
      <c r="Q10" s="10"/>
      <c r="R10" s="10"/>
      <c r="S10" s="10"/>
      <c r="T10" s="10"/>
    </row>
    <row r="11" spans="1:20" s="4" customFormat="1" ht="16.5" x14ac:dyDescent="0.3">
      <c r="A11" s="30" t="s">
        <v>193</v>
      </c>
      <c r="B11" s="149">
        <v>31083</v>
      </c>
      <c r="C11" s="45">
        <v>26004</v>
      </c>
      <c r="D11" s="150">
        <v>83.7</v>
      </c>
      <c r="E11" s="45">
        <v>6641</v>
      </c>
      <c r="F11" s="150">
        <v>21.4</v>
      </c>
      <c r="G11" s="45">
        <v>13519</v>
      </c>
      <c r="H11" s="150">
        <v>43.5</v>
      </c>
      <c r="I11" s="45">
        <v>7529</v>
      </c>
      <c r="J11" s="150">
        <v>24.2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s="4" customFormat="1" ht="29.25" customHeight="1" x14ac:dyDescent="0.3">
      <c r="A12" s="153" t="s">
        <v>194</v>
      </c>
      <c r="B12" s="151">
        <v>6677</v>
      </c>
      <c r="C12" s="71">
        <v>5271</v>
      </c>
      <c r="D12" s="152">
        <v>78.900000000000006</v>
      </c>
      <c r="E12" s="71">
        <v>749</v>
      </c>
      <c r="F12" s="152">
        <v>11.2</v>
      </c>
      <c r="G12" s="71">
        <v>2346</v>
      </c>
      <c r="H12" s="152">
        <v>35.1</v>
      </c>
      <c r="I12" s="71">
        <v>1277</v>
      </c>
      <c r="J12" s="152">
        <v>19.100000000000001</v>
      </c>
      <c r="L12" s="10"/>
      <c r="M12" s="10"/>
      <c r="N12" s="10"/>
      <c r="O12" s="10"/>
      <c r="P12" s="10"/>
      <c r="Q12" s="10"/>
      <c r="R12" s="10"/>
      <c r="S12" s="10"/>
      <c r="T12" s="10"/>
    </row>
    <row r="13" spans="1:20" s="4" customFormat="1" ht="12" x14ac:dyDescent="0.2"/>
    <row r="14" spans="1:20" s="4" customFormat="1" ht="12" x14ac:dyDescent="0.2">
      <c r="A14" s="173" t="s">
        <v>195</v>
      </c>
    </row>
    <row r="15" spans="1:20" s="4" customFormat="1" ht="12" x14ac:dyDescent="0.2"/>
    <row r="16" spans="1:20" s="4" customFormat="1" ht="12" x14ac:dyDescent="0.2"/>
    <row r="17" s="4" customFormat="1" ht="12" x14ac:dyDescent="0.2"/>
    <row r="18" s="4" customFormat="1" ht="12" x14ac:dyDescent="0.2"/>
    <row r="19" s="4" customFormat="1" ht="12" x14ac:dyDescent="0.2"/>
    <row r="20" s="4" customFormat="1" ht="12" x14ac:dyDescent="0.2"/>
    <row r="21" s="4" customFormat="1" ht="12" x14ac:dyDescent="0.2"/>
    <row r="22" s="4" customFormat="1" ht="12" x14ac:dyDescent="0.2"/>
    <row r="23" s="4" customFormat="1" ht="12" x14ac:dyDescent="0.2"/>
    <row r="24" s="4" customFormat="1" ht="12" x14ac:dyDescent="0.2"/>
    <row r="25" s="4" customFormat="1" ht="12" x14ac:dyDescent="0.2"/>
    <row r="26" s="4" customFormat="1" ht="12" x14ac:dyDescent="0.2"/>
    <row r="27" s="4" customFormat="1" ht="12" x14ac:dyDescent="0.2"/>
    <row r="28" s="4" customFormat="1" ht="12" x14ac:dyDescent="0.2"/>
    <row r="29" s="4" customFormat="1" ht="12" x14ac:dyDescent="0.2"/>
    <row r="30" s="4" customFormat="1" ht="12" x14ac:dyDescent="0.2"/>
    <row r="31" s="4" customFormat="1" ht="12" x14ac:dyDescent="0.2"/>
    <row r="32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</sheetData>
  <sheetProtection selectLockedCells="1" selectUnlockedCells="1"/>
  <mergeCells count="10">
    <mergeCell ref="A3:J3"/>
    <mergeCell ref="A4:J4"/>
    <mergeCell ref="A5:J5"/>
    <mergeCell ref="A7:A9"/>
    <mergeCell ref="B7:B9"/>
    <mergeCell ref="C7:J7"/>
    <mergeCell ref="C8:D8"/>
    <mergeCell ref="E8:F8"/>
    <mergeCell ref="G8:H8"/>
    <mergeCell ref="I8:J8"/>
  </mergeCells>
  <phoneticPr fontId="1" type="noConversion"/>
  <conditionalFormatting sqref="A4:A5">
    <cfRule type="duplicateValues" dxfId="61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3C0A-03FA-4228-A871-1631DB97BF17}">
  <dimension ref="A1:G38"/>
  <sheetViews>
    <sheetView showGridLines="0" zoomScale="115" zoomScaleNormal="115" workbookViewId="0"/>
  </sheetViews>
  <sheetFormatPr baseColWidth="10" defaultColWidth="11.42578125" defaultRowHeight="15" x14ac:dyDescent="0.25"/>
  <cols>
    <col min="1" max="1" width="18.85546875" style="9" customWidth="1"/>
    <col min="2" max="2" width="19.85546875" style="9" customWidth="1"/>
    <col min="3" max="3" width="11.42578125" style="9"/>
    <col min="4" max="4" width="21" style="9" customWidth="1"/>
    <col min="5" max="5" width="19.7109375" style="9" customWidth="1"/>
    <col min="6" max="16384" width="11.42578125" style="9"/>
  </cols>
  <sheetData>
    <row r="1" spans="1:5" s="7" customFormat="1" ht="46.5" customHeight="1" x14ac:dyDescent="0.3"/>
    <row r="2" spans="1:5" s="8" customFormat="1" ht="3.75" customHeight="1" x14ac:dyDescent="0.25"/>
    <row r="3" spans="1:5" ht="38.25" customHeight="1" x14ac:dyDescent="0.3">
      <c r="A3" s="956" t="s">
        <v>586</v>
      </c>
      <c r="B3" s="956"/>
      <c r="C3" s="956"/>
      <c r="D3" s="959"/>
      <c r="E3" s="959"/>
    </row>
    <row r="4" spans="1:5" ht="49.5" customHeight="1" x14ac:dyDescent="0.25">
      <c r="A4" s="947" t="s">
        <v>196</v>
      </c>
      <c r="B4" s="947"/>
      <c r="C4" s="947"/>
      <c r="D4" s="947"/>
      <c r="E4" s="947"/>
    </row>
    <row r="5" spans="1:5" ht="24.75" customHeight="1" x14ac:dyDescent="0.3">
      <c r="A5" s="974" t="s">
        <v>197</v>
      </c>
      <c r="B5" s="974"/>
      <c r="C5" s="974"/>
      <c r="D5" s="974"/>
      <c r="E5" s="974"/>
    </row>
    <row r="7" spans="1:5" s="4" customFormat="1" ht="30" customHeight="1" x14ac:dyDescent="0.2">
      <c r="A7" s="655" t="s">
        <v>198</v>
      </c>
      <c r="B7" s="590" t="s">
        <v>199</v>
      </c>
      <c r="C7" s="815" t="s">
        <v>200</v>
      </c>
      <c r="D7" s="816" t="s">
        <v>201</v>
      </c>
      <c r="E7" s="590" t="s">
        <v>200</v>
      </c>
    </row>
    <row r="8" spans="1:5" s="4" customFormat="1" ht="16.5" x14ac:dyDescent="0.3">
      <c r="A8" s="651" t="s">
        <v>202</v>
      </c>
      <c r="B8" s="657">
        <v>16</v>
      </c>
      <c r="C8" s="817">
        <v>0.2711864406779661</v>
      </c>
      <c r="D8" s="818">
        <v>15</v>
      </c>
      <c r="E8" s="662">
        <v>0.24193548387096775</v>
      </c>
    </row>
    <row r="9" spans="1:5" s="4" customFormat="1" ht="16.5" x14ac:dyDescent="0.3">
      <c r="A9" s="463" t="s">
        <v>203</v>
      </c>
      <c r="B9" s="658">
        <v>6</v>
      </c>
      <c r="C9" s="484">
        <v>0.10169491525423729</v>
      </c>
      <c r="D9" s="496">
        <v>7</v>
      </c>
      <c r="E9" s="663">
        <v>0.11290322580645161</v>
      </c>
    </row>
    <row r="10" spans="1:5" s="4" customFormat="1" ht="16.5" x14ac:dyDescent="0.3">
      <c r="A10" s="456" t="s">
        <v>204</v>
      </c>
      <c r="B10" s="659">
        <v>8</v>
      </c>
      <c r="C10" s="661">
        <v>0.13559322033898305</v>
      </c>
      <c r="D10" s="482">
        <v>8</v>
      </c>
      <c r="E10" s="664">
        <v>0.12903225806451613</v>
      </c>
    </row>
    <row r="11" spans="1:5" s="4" customFormat="1" ht="18" customHeight="1" x14ac:dyDescent="0.3">
      <c r="A11" s="463" t="s">
        <v>205</v>
      </c>
      <c r="B11" s="658">
        <v>1</v>
      </c>
      <c r="C11" s="484">
        <v>1.6949152542372881E-2</v>
      </c>
      <c r="D11" s="496">
        <v>1</v>
      </c>
      <c r="E11" s="663">
        <v>1.6129032258064516E-2</v>
      </c>
    </row>
    <row r="12" spans="1:5" s="4" customFormat="1" ht="16.5" x14ac:dyDescent="0.3">
      <c r="A12" s="456" t="s">
        <v>206</v>
      </c>
      <c r="B12" s="659">
        <v>2</v>
      </c>
      <c r="C12" s="661">
        <v>3.3898305084745763E-2</v>
      </c>
      <c r="D12" s="482">
        <v>2</v>
      </c>
      <c r="E12" s="664">
        <v>3.2258064516129031E-2</v>
      </c>
    </row>
    <row r="13" spans="1:5" s="4" customFormat="1" ht="16.5" x14ac:dyDescent="0.3">
      <c r="A13" s="463" t="s">
        <v>207</v>
      </c>
      <c r="B13" s="658">
        <v>1</v>
      </c>
      <c r="C13" s="484">
        <v>1.6949152542372881E-2</v>
      </c>
      <c r="D13" s="496">
        <v>1</v>
      </c>
      <c r="E13" s="663">
        <v>1.6129032258064516E-2</v>
      </c>
    </row>
    <row r="14" spans="1:5" s="4" customFormat="1" ht="16.5" x14ac:dyDescent="0.3">
      <c r="A14" s="456" t="s">
        <v>208</v>
      </c>
      <c r="B14" s="659">
        <v>0</v>
      </c>
      <c r="C14" s="661">
        <v>0</v>
      </c>
      <c r="D14" s="482">
        <v>1</v>
      </c>
      <c r="E14" s="664">
        <v>1.6129032258064516E-2</v>
      </c>
    </row>
    <row r="15" spans="1:5" s="4" customFormat="1" ht="16.5" x14ac:dyDescent="0.3">
      <c r="A15" s="463" t="s">
        <v>209</v>
      </c>
      <c r="B15" s="658">
        <v>7</v>
      </c>
      <c r="C15" s="484">
        <v>0.11864406779661017</v>
      </c>
      <c r="D15" s="496">
        <v>8</v>
      </c>
      <c r="E15" s="663">
        <v>0.12903225806451613</v>
      </c>
    </row>
    <row r="16" spans="1:5" s="4" customFormat="1" ht="16.5" x14ac:dyDescent="0.3">
      <c r="A16" s="456" t="s">
        <v>210</v>
      </c>
      <c r="B16" s="659">
        <v>4</v>
      </c>
      <c r="C16" s="661">
        <v>6.7796610169491525E-2</v>
      </c>
      <c r="D16" s="482">
        <v>4</v>
      </c>
      <c r="E16" s="664">
        <v>6.4516129032258063E-2</v>
      </c>
    </row>
    <row r="17" spans="1:7" s="4" customFormat="1" ht="16.5" x14ac:dyDescent="0.3">
      <c r="A17" s="463" t="s">
        <v>211</v>
      </c>
      <c r="B17" s="658">
        <v>0</v>
      </c>
      <c r="C17" s="484">
        <v>0</v>
      </c>
      <c r="D17" s="496">
        <v>1</v>
      </c>
      <c r="E17" s="663">
        <v>1.6129032258064516E-2</v>
      </c>
    </row>
    <row r="18" spans="1:7" s="4" customFormat="1" ht="16.5" x14ac:dyDescent="0.3">
      <c r="A18" s="456" t="s">
        <v>212</v>
      </c>
      <c r="B18" s="659">
        <v>1</v>
      </c>
      <c r="C18" s="661">
        <v>1.6949152542372881E-2</v>
      </c>
      <c r="D18" s="482">
        <v>1</v>
      </c>
      <c r="E18" s="664">
        <v>1.6129032258064516E-2</v>
      </c>
    </row>
    <row r="19" spans="1:7" s="4" customFormat="1" ht="16.5" x14ac:dyDescent="0.3">
      <c r="A19" s="463" t="s">
        <v>213</v>
      </c>
      <c r="B19" s="658">
        <v>5</v>
      </c>
      <c r="C19" s="484">
        <v>8.4745762711864403E-2</v>
      </c>
      <c r="D19" s="496">
        <v>5</v>
      </c>
      <c r="E19" s="663">
        <v>8.0645161290322578E-2</v>
      </c>
    </row>
    <row r="20" spans="1:7" s="4" customFormat="1" ht="16.5" x14ac:dyDescent="0.3">
      <c r="A20" s="456" t="s">
        <v>214</v>
      </c>
      <c r="B20" s="659">
        <v>2</v>
      </c>
      <c r="C20" s="661">
        <v>3.3898305084745763E-2</v>
      </c>
      <c r="D20" s="482">
        <v>2</v>
      </c>
      <c r="E20" s="664">
        <v>3.2258064516129031E-2</v>
      </c>
    </row>
    <row r="21" spans="1:7" s="4" customFormat="1" ht="16.5" x14ac:dyDescent="0.3">
      <c r="A21" s="463" t="s">
        <v>215</v>
      </c>
      <c r="B21" s="658">
        <v>6</v>
      </c>
      <c r="C21" s="484">
        <v>0.10169491525423729</v>
      </c>
      <c r="D21" s="496">
        <v>6</v>
      </c>
      <c r="E21" s="663">
        <v>9.6774193548387094E-2</v>
      </c>
    </row>
    <row r="22" spans="1:7" s="4" customFormat="1" ht="16.5" x14ac:dyDescent="0.25">
      <c r="A22" s="652" t="s">
        <v>78</v>
      </c>
      <c r="B22" s="660">
        <v>59</v>
      </c>
      <c r="C22" s="654">
        <v>1</v>
      </c>
      <c r="D22" s="653">
        <v>62</v>
      </c>
      <c r="E22" s="656">
        <v>1</v>
      </c>
    </row>
    <row r="23" spans="1:7" s="4" customFormat="1" ht="23.45" customHeight="1" x14ac:dyDescent="0.2">
      <c r="A23" s="975" t="s">
        <v>216</v>
      </c>
      <c r="B23" s="976"/>
      <c r="C23" s="976"/>
      <c r="D23" s="976"/>
      <c r="E23" s="976"/>
      <c r="F23" s="11"/>
      <c r="G23" s="11"/>
    </row>
    <row r="24" spans="1:7" s="4" customFormat="1" ht="12" x14ac:dyDescent="0.2"/>
    <row r="25" spans="1:7" s="4" customFormat="1" ht="12" x14ac:dyDescent="0.2"/>
    <row r="26" spans="1:7" s="4" customFormat="1" ht="12" x14ac:dyDescent="0.2"/>
    <row r="27" spans="1:7" s="4" customFormat="1" ht="12" x14ac:dyDescent="0.2"/>
    <row r="28" spans="1:7" s="4" customFormat="1" ht="12" x14ac:dyDescent="0.2"/>
    <row r="29" spans="1:7" s="4" customFormat="1" ht="12" x14ac:dyDescent="0.2"/>
    <row r="30" spans="1:7" s="4" customFormat="1" ht="12" x14ac:dyDescent="0.2"/>
    <row r="31" spans="1:7" s="4" customFormat="1" ht="12" x14ac:dyDescent="0.2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</sheetData>
  <sheetProtection selectLockedCells="1" selectUnlockedCells="1"/>
  <mergeCells count="4">
    <mergeCell ref="A3:E3"/>
    <mergeCell ref="A4:E4"/>
    <mergeCell ref="A5:E5"/>
    <mergeCell ref="A23:E23"/>
  </mergeCells>
  <conditionalFormatting sqref="A4:A5">
    <cfRule type="duplicateValues" dxfId="60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15883-2CC1-4930-B523-FE2650BF48B6}">
  <dimension ref="A1:F38"/>
  <sheetViews>
    <sheetView showGridLines="0" zoomScaleNormal="87" workbookViewId="0"/>
  </sheetViews>
  <sheetFormatPr baseColWidth="10" defaultColWidth="11.42578125" defaultRowHeight="15" x14ac:dyDescent="0.25"/>
  <cols>
    <col min="1" max="3" width="19.5703125" style="9" customWidth="1"/>
    <col min="4" max="4" width="19" style="9" customWidth="1"/>
    <col min="5" max="5" width="19.5703125" style="9" customWidth="1"/>
    <col min="6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36.75" customHeight="1" x14ac:dyDescent="0.3">
      <c r="A3" s="956" t="s">
        <v>586</v>
      </c>
      <c r="B3" s="956"/>
      <c r="C3" s="956"/>
      <c r="D3" s="959"/>
      <c r="E3" s="959"/>
    </row>
    <row r="4" spans="1:5" ht="53.25" customHeight="1" x14ac:dyDescent="0.3">
      <c r="A4" s="943" t="s">
        <v>217</v>
      </c>
      <c r="B4" s="943"/>
      <c r="C4" s="943"/>
      <c r="D4" s="943"/>
      <c r="E4" s="943"/>
    </row>
    <row r="5" spans="1:5" ht="22.35" customHeight="1" x14ac:dyDescent="0.3">
      <c r="A5" s="974" t="s">
        <v>197</v>
      </c>
      <c r="B5" s="974"/>
      <c r="C5" s="974"/>
      <c r="D5" s="974"/>
      <c r="E5" s="974"/>
    </row>
    <row r="7" spans="1:5" s="4" customFormat="1" ht="30" customHeight="1" x14ac:dyDescent="0.2">
      <c r="A7" s="585" t="s">
        <v>198</v>
      </c>
      <c r="B7" s="819" t="s">
        <v>199</v>
      </c>
      <c r="C7" s="819" t="s">
        <v>200</v>
      </c>
      <c r="D7" s="819" t="s">
        <v>201</v>
      </c>
      <c r="E7" s="586" t="s">
        <v>200</v>
      </c>
    </row>
    <row r="8" spans="1:5" s="4" customFormat="1" ht="16.5" x14ac:dyDescent="0.3">
      <c r="A8" s="456" t="s">
        <v>202</v>
      </c>
      <c r="B8" s="454">
        <v>89</v>
      </c>
      <c r="C8" s="438">
        <f>B8/560</f>
        <v>0.15892857142857142</v>
      </c>
      <c r="D8" s="436">
        <v>81</v>
      </c>
      <c r="E8" s="441">
        <v>0.1396551724137931</v>
      </c>
    </row>
    <row r="9" spans="1:5" s="4" customFormat="1" ht="16.5" x14ac:dyDescent="0.3">
      <c r="A9" s="458" t="s">
        <v>203</v>
      </c>
      <c r="B9" s="459">
        <v>18</v>
      </c>
      <c r="C9" s="460">
        <f t="shared" ref="C9:C32" si="0">B9/560</f>
        <v>3.214285714285714E-2</v>
      </c>
      <c r="D9" s="461">
        <v>17</v>
      </c>
      <c r="E9" s="462">
        <v>2.9310344827586206E-2</v>
      </c>
    </row>
    <row r="10" spans="1:5" s="4" customFormat="1" ht="16.5" x14ac:dyDescent="0.3">
      <c r="A10" s="456" t="s">
        <v>204</v>
      </c>
      <c r="B10" s="436">
        <v>118</v>
      </c>
      <c r="C10" s="438">
        <f t="shared" si="0"/>
        <v>0.21071428571428572</v>
      </c>
      <c r="D10" s="436">
        <v>139</v>
      </c>
      <c r="E10" s="441">
        <v>0.23965517241379311</v>
      </c>
    </row>
    <row r="11" spans="1:5" s="4" customFormat="1" ht="18" customHeight="1" x14ac:dyDescent="0.3">
      <c r="A11" s="463" t="s">
        <v>205</v>
      </c>
      <c r="B11" s="446">
        <v>14</v>
      </c>
      <c r="C11" s="464">
        <f t="shared" si="0"/>
        <v>2.5000000000000001E-2</v>
      </c>
      <c r="D11" s="446">
        <v>14</v>
      </c>
      <c r="E11" s="448">
        <v>2.4137931034482758E-2</v>
      </c>
    </row>
    <row r="12" spans="1:5" s="4" customFormat="1" ht="16.5" x14ac:dyDescent="0.3">
      <c r="A12" s="456" t="s">
        <v>206</v>
      </c>
      <c r="B12" s="436">
        <v>21</v>
      </c>
      <c r="C12" s="438">
        <f t="shared" si="0"/>
        <v>3.7499999999999999E-2</v>
      </c>
      <c r="D12" s="436">
        <v>21</v>
      </c>
      <c r="E12" s="441">
        <v>3.6206896551724141E-2</v>
      </c>
    </row>
    <row r="13" spans="1:5" s="4" customFormat="1" ht="16.5" x14ac:dyDescent="0.3">
      <c r="A13" s="463" t="s">
        <v>207</v>
      </c>
      <c r="B13" s="446">
        <v>8</v>
      </c>
      <c r="C13" s="464">
        <f t="shared" si="0"/>
        <v>1.4285714285714285E-2</v>
      </c>
      <c r="D13" s="446">
        <v>8</v>
      </c>
      <c r="E13" s="448">
        <v>1.3793103448275862E-2</v>
      </c>
    </row>
    <row r="14" spans="1:5" s="4" customFormat="1" ht="16.5" x14ac:dyDescent="0.3">
      <c r="A14" s="456" t="s">
        <v>218</v>
      </c>
      <c r="B14" s="436">
        <v>2</v>
      </c>
      <c r="C14" s="438">
        <f t="shared" si="0"/>
        <v>3.5714285714285713E-3</v>
      </c>
      <c r="D14" s="436">
        <v>2</v>
      </c>
      <c r="E14" s="441">
        <v>3.4482758620689655E-3</v>
      </c>
    </row>
    <row r="15" spans="1:5" s="4" customFormat="1" ht="16.5" x14ac:dyDescent="0.3">
      <c r="A15" s="463" t="s">
        <v>219</v>
      </c>
      <c r="B15" s="446">
        <v>2</v>
      </c>
      <c r="C15" s="464">
        <f t="shared" si="0"/>
        <v>3.5714285714285713E-3</v>
      </c>
      <c r="D15" s="446">
        <v>2</v>
      </c>
      <c r="E15" s="448">
        <v>3.4482758620689655E-3</v>
      </c>
    </row>
    <row r="16" spans="1:5" s="4" customFormat="1" ht="16.5" x14ac:dyDescent="0.3">
      <c r="A16" s="456" t="s">
        <v>220</v>
      </c>
      <c r="B16" s="436">
        <v>8</v>
      </c>
      <c r="C16" s="438">
        <f t="shared" si="0"/>
        <v>1.4285714285714285E-2</v>
      </c>
      <c r="D16" s="436">
        <v>8</v>
      </c>
      <c r="E16" s="441">
        <v>1.3793103448275862E-2</v>
      </c>
    </row>
    <row r="17" spans="1:6" s="4" customFormat="1" ht="16.5" x14ac:dyDescent="0.3">
      <c r="A17" s="463" t="s">
        <v>221</v>
      </c>
      <c r="B17" s="446">
        <v>9</v>
      </c>
      <c r="C17" s="464">
        <f t="shared" si="0"/>
        <v>1.607142857142857E-2</v>
      </c>
      <c r="D17" s="446">
        <v>9</v>
      </c>
      <c r="E17" s="448">
        <v>1.5517241379310345E-2</v>
      </c>
    </row>
    <row r="18" spans="1:6" s="4" customFormat="1" ht="16.5" x14ac:dyDescent="0.3">
      <c r="A18" s="456" t="s">
        <v>222</v>
      </c>
      <c r="B18" s="436">
        <v>2</v>
      </c>
      <c r="C18" s="438">
        <f t="shared" si="0"/>
        <v>3.5714285714285713E-3</v>
      </c>
      <c r="D18" s="436">
        <v>2</v>
      </c>
      <c r="E18" s="441">
        <v>3.4482758620689655E-3</v>
      </c>
    </row>
    <row r="19" spans="1:6" s="4" customFormat="1" ht="16.5" x14ac:dyDescent="0.3">
      <c r="A19" s="463" t="s">
        <v>208</v>
      </c>
      <c r="B19" s="446">
        <v>7</v>
      </c>
      <c r="C19" s="464">
        <f t="shared" si="0"/>
        <v>1.2500000000000001E-2</v>
      </c>
      <c r="D19" s="446">
        <v>8</v>
      </c>
      <c r="E19" s="448">
        <v>1.3793103448275862E-2</v>
      </c>
    </row>
    <row r="20" spans="1:6" s="4" customFormat="1" ht="16.5" x14ac:dyDescent="0.3">
      <c r="A20" s="456" t="s">
        <v>209</v>
      </c>
      <c r="B20" s="436">
        <v>51</v>
      </c>
      <c r="C20" s="438">
        <f t="shared" si="0"/>
        <v>9.1071428571428567E-2</v>
      </c>
      <c r="D20" s="436">
        <v>51</v>
      </c>
      <c r="E20" s="441">
        <v>8.7931034482758616E-2</v>
      </c>
    </row>
    <row r="21" spans="1:6" s="4" customFormat="1" ht="16.5" x14ac:dyDescent="0.3">
      <c r="A21" s="463" t="s">
        <v>223</v>
      </c>
      <c r="B21" s="446">
        <v>2</v>
      </c>
      <c r="C21" s="464">
        <f t="shared" si="0"/>
        <v>3.5714285714285713E-3</v>
      </c>
      <c r="D21" s="446">
        <v>3</v>
      </c>
      <c r="E21" s="448">
        <v>5.1724137931034482E-3</v>
      </c>
    </row>
    <row r="22" spans="1:6" s="4" customFormat="1" ht="16.5" x14ac:dyDescent="0.3">
      <c r="A22" s="456" t="s">
        <v>224</v>
      </c>
      <c r="B22" s="436">
        <v>15</v>
      </c>
      <c r="C22" s="438">
        <f t="shared" si="0"/>
        <v>2.6785714285714284E-2</v>
      </c>
      <c r="D22" s="436">
        <v>15</v>
      </c>
      <c r="E22" s="441">
        <v>2.5862068965517241E-2</v>
      </c>
    </row>
    <row r="23" spans="1:6" s="4" customFormat="1" ht="16.5" x14ac:dyDescent="0.3">
      <c r="A23" s="463" t="s">
        <v>210</v>
      </c>
      <c r="B23" s="446">
        <v>22</v>
      </c>
      <c r="C23" s="464">
        <f t="shared" si="0"/>
        <v>3.9285714285714285E-2</v>
      </c>
      <c r="D23" s="446">
        <v>24</v>
      </c>
      <c r="E23" s="448">
        <v>4.1379310344827586E-2</v>
      </c>
    </row>
    <row r="24" spans="1:6" s="4" customFormat="1" ht="16.5" x14ac:dyDescent="0.3">
      <c r="A24" s="456" t="s">
        <v>225</v>
      </c>
      <c r="B24" s="436">
        <v>4</v>
      </c>
      <c r="C24" s="438">
        <f t="shared" si="0"/>
        <v>7.1428571428571426E-3</v>
      </c>
      <c r="D24" s="436">
        <v>5</v>
      </c>
      <c r="E24" s="441">
        <v>8.6206896551724137E-3</v>
      </c>
    </row>
    <row r="25" spans="1:6" s="4" customFormat="1" ht="16.7" customHeight="1" x14ac:dyDescent="0.3">
      <c r="A25" s="463" t="s">
        <v>211</v>
      </c>
      <c r="B25" s="446">
        <v>8</v>
      </c>
      <c r="C25" s="464">
        <f t="shared" si="0"/>
        <v>1.4285714285714285E-2</v>
      </c>
      <c r="D25" s="446">
        <v>7</v>
      </c>
      <c r="E25" s="448">
        <v>1.2068965517241379E-2</v>
      </c>
    </row>
    <row r="26" spans="1:6" s="4" customFormat="1" ht="16.5" x14ac:dyDescent="0.3">
      <c r="A26" s="456" t="s">
        <v>226</v>
      </c>
      <c r="B26" s="436">
        <v>1</v>
      </c>
      <c r="C26" s="438">
        <f t="shared" si="0"/>
        <v>1.7857142857142857E-3</v>
      </c>
      <c r="D26" s="436">
        <v>3</v>
      </c>
      <c r="E26" s="441">
        <v>5.1724137931034482E-3</v>
      </c>
    </row>
    <row r="27" spans="1:6" s="4" customFormat="1" ht="15" customHeight="1" x14ac:dyDescent="0.3">
      <c r="A27" s="463" t="s">
        <v>227</v>
      </c>
      <c r="B27" s="446">
        <v>13</v>
      </c>
      <c r="C27" s="464">
        <f t="shared" si="0"/>
        <v>2.3214285714285715E-2</v>
      </c>
      <c r="D27" s="446">
        <v>14</v>
      </c>
      <c r="E27" s="448">
        <v>2.4137931034482758E-2</v>
      </c>
    </row>
    <row r="28" spans="1:6" s="4" customFormat="1" ht="16.5" customHeight="1" x14ac:dyDescent="0.3">
      <c r="A28" s="456" t="s">
        <v>228</v>
      </c>
      <c r="B28" s="436">
        <v>34</v>
      </c>
      <c r="C28" s="438">
        <f t="shared" si="0"/>
        <v>6.0714285714285714E-2</v>
      </c>
      <c r="D28" s="436">
        <v>36</v>
      </c>
      <c r="E28" s="441">
        <v>6.2068965517241378E-2</v>
      </c>
    </row>
    <row r="29" spans="1:6" s="4" customFormat="1" ht="15" customHeight="1" x14ac:dyDescent="0.3">
      <c r="A29" s="463" t="s">
        <v>213</v>
      </c>
      <c r="B29" s="446">
        <v>15</v>
      </c>
      <c r="C29" s="464">
        <f t="shared" si="0"/>
        <v>2.6785714285714284E-2</v>
      </c>
      <c r="D29" s="446">
        <v>14</v>
      </c>
      <c r="E29" s="448">
        <v>2.4137931034482758E-2</v>
      </c>
    </row>
    <row r="30" spans="1:6" s="4" customFormat="1" ht="14.25" customHeight="1" x14ac:dyDescent="0.3">
      <c r="A30" s="456" t="s">
        <v>214</v>
      </c>
      <c r="B30" s="436">
        <v>8</v>
      </c>
      <c r="C30" s="438">
        <f t="shared" si="0"/>
        <v>1.4285714285714285E-2</v>
      </c>
      <c r="D30" s="436">
        <v>8</v>
      </c>
      <c r="E30" s="441">
        <v>1.3793103448275862E-2</v>
      </c>
    </row>
    <row r="31" spans="1:6" s="4" customFormat="1" ht="15.75" customHeight="1" x14ac:dyDescent="0.3">
      <c r="A31" s="463" t="s">
        <v>229</v>
      </c>
      <c r="B31" s="446">
        <v>29</v>
      </c>
      <c r="C31" s="464">
        <f t="shared" si="0"/>
        <v>5.1785714285714289E-2</v>
      </c>
      <c r="D31" s="446">
        <v>32</v>
      </c>
      <c r="E31" s="448">
        <v>5.5172413793103448E-2</v>
      </c>
      <c r="F31"/>
    </row>
    <row r="32" spans="1:6" s="4" customFormat="1" ht="19.5" customHeight="1" x14ac:dyDescent="0.3">
      <c r="A32" s="456" t="s">
        <v>215</v>
      </c>
      <c r="B32" s="455">
        <v>60</v>
      </c>
      <c r="C32" s="438">
        <f t="shared" si="0"/>
        <v>0.10714285714285714</v>
      </c>
      <c r="D32" s="436">
        <v>57</v>
      </c>
      <c r="E32" s="441">
        <v>9.8275862068965519E-2</v>
      </c>
      <c r="F32"/>
    </row>
    <row r="33" spans="1:5" s="4" customFormat="1" ht="19.5" customHeight="1" x14ac:dyDescent="0.3">
      <c r="A33" s="465" t="s">
        <v>78</v>
      </c>
      <c r="B33" s="466">
        <f t="shared" ref="B33:E33" si="1">SUM(B8:B32)</f>
        <v>560</v>
      </c>
      <c r="C33" s="467">
        <f t="shared" si="1"/>
        <v>0.99999999999999978</v>
      </c>
      <c r="D33" s="466">
        <f t="shared" si="1"/>
        <v>580</v>
      </c>
      <c r="E33" s="468">
        <f t="shared" si="1"/>
        <v>1</v>
      </c>
    </row>
    <row r="34" spans="1:5" s="4" customFormat="1" ht="32.450000000000003" customHeight="1" x14ac:dyDescent="0.2">
      <c r="A34" s="975" t="s">
        <v>230</v>
      </c>
      <c r="B34" s="976"/>
      <c r="C34" s="976"/>
      <c r="D34" s="976"/>
      <c r="E34" s="976"/>
    </row>
    <row r="35" spans="1:5" s="4" customFormat="1" ht="12" x14ac:dyDescent="0.2"/>
    <row r="36" spans="1:5" s="4" customFormat="1" ht="12" x14ac:dyDescent="0.2"/>
    <row r="37" spans="1:5" s="4" customFormat="1" ht="12" x14ac:dyDescent="0.2"/>
    <row r="38" spans="1:5" s="4" customFormat="1" ht="12" x14ac:dyDescent="0.2"/>
  </sheetData>
  <sheetProtection selectLockedCells="1" selectUnlockedCells="1"/>
  <mergeCells count="4">
    <mergeCell ref="A3:E3"/>
    <mergeCell ref="A4:E4"/>
    <mergeCell ref="A5:E5"/>
    <mergeCell ref="A34:E34"/>
  </mergeCells>
  <conditionalFormatting sqref="A4:A5">
    <cfRule type="duplicateValues" dxfId="5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C9B2-83DD-4B76-A127-4E3A2814263B}">
  <dimension ref="A1:F41"/>
  <sheetViews>
    <sheetView showGridLines="0" zoomScale="87" zoomScaleNormal="87" workbookViewId="0"/>
  </sheetViews>
  <sheetFormatPr baseColWidth="10" defaultColWidth="11.42578125" defaultRowHeight="15" x14ac:dyDescent="0.25"/>
  <cols>
    <col min="1" max="2" width="22" style="9" customWidth="1"/>
    <col min="3" max="3" width="11.42578125" style="9"/>
    <col min="4" max="4" width="21.28515625" style="9" customWidth="1"/>
    <col min="5" max="5" width="11.42578125" style="9"/>
    <col min="6" max="6" width="11.42578125" style="14"/>
    <col min="7" max="16384" width="11.42578125" style="9"/>
  </cols>
  <sheetData>
    <row r="1" spans="1:6" s="7" customFormat="1" ht="59.25" customHeight="1" x14ac:dyDescent="0.3">
      <c r="F1" s="12"/>
    </row>
    <row r="2" spans="1:6" s="8" customFormat="1" ht="3.75" customHeight="1" x14ac:dyDescent="0.25">
      <c r="F2" s="13"/>
    </row>
    <row r="3" spans="1:6" ht="39.75" customHeight="1" x14ac:dyDescent="0.3">
      <c r="A3" s="956" t="s">
        <v>586</v>
      </c>
      <c r="B3" s="956"/>
      <c r="C3" s="956"/>
      <c r="D3" s="959"/>
      <c r="E3" s="959"/>
    </row>
    <row r="4" spans="1:6" ht="58.5" customHeight="1" x14ac:dyDescent="0.25">
      <c r="A4" s="950" t="s">
        <v>231</v>
      </c>
      <c r="B4" s="950"/>
      <c r="C4" s="950"/>
      <c r="D4" s="950"/>
      <c r="E4" s="950"/>
    </row>
    <row r="5" spans="1:6" ht="22.35" customHeight="1" x14ac:dyDescent="0.3">
      <c r="A5" s="974" t="s">
        <v>197</v>
      </c>
      <c r="B5" s="974"/>
      <c r="C5" s="974"/>
      <c r="D5" s="974"/>
      <c r="E5" s="974"/>
    </row>
    <row r="7" spans="1:6" s="4" customFormat="1" ht="39.75" customHeight="1" x14ac:dyDescent="0.2">
      <c r="A7" s="674" t="s">
        <v>198</v>
      </c>
      <c r="B7" s="587" t="s">
        <v>199</v>
      </c>
      <c r="C7" s="820" t="s">
        <v>200</v>
      </c>
      <c r="D7" s="587" t="s">
        <v>201</v>
      </c>
      <c r="E7" s="821" t="s">
        <v>200</v>
      </c>
      <c r="F7" s="15"/>
    </row>
    <row r="8" spans="1:6" s="4" customFormat="1" ht="16.5" x14ac:dyDescent="0.3">
      <c r="A8" s="665" t="s">
        <v>232</v>
      </c>
      <c r="B8" s="615">
        <v>2</v>
      </c>
      <c r="C8" s="822">
        <v>2.8E-3</v>
      </c>
      <c r="D8" s="615">
        <v>1</v>
      </c>
      <c r="E8" s="823">
        <v>1.2999999999999999E-3</v>
      </c>
      <c r="F8" s="15"/>
    </row>
    <row r="9" spans="1:6" s="4" customFormat="1" ht="16.5" x14ac:dyDescent="0.3">
      <c r="A9" s="463" t="s">
        <v>202</v>
      </c>
      <c r="B9" s="675">
        <v>140</v>
      </c>
      <c r="C9" s="495">
        <v>0.1986</v>
      </c>
      <c r="D9" s="675">
        <v>144</v>
      </c>
      <c r="E9" s="497">
        <v>0.18820000000000001</v>
      </c>
      <c r="F9" s="15"/>
    </row>
    <row r="10" spans="1:6" s="4" customFormat="1" ht="16.5" x14ac:dyDescent="0.3">
      <c r="A10" s="666" t="s">
        <v>233</v>
      </c>
      <c r="B10" s="676">
        <v>1</v>
      </c>
      <c r="C10" s="482">
        <v>1.4E-3</v>
      </c>
      <c r="D10" s="676">
        <v>2</v>
      </c>
      <c r="E10" s="667">
        <v>2.5999999999999999E-3</v>
      </c>
      <c r="F10" s="15"/>
    </row>
    <row r="11" spans="1:6" s="4" customFormat="1" ht="18" customHeight="1" x14ac:dyDescent="0.3">
      <c r="A11" s="463" t="s">
        <v>203</v>
      </c>
      <c r="B11" s="675">
        <v>47</v>
      </c>
      <c r="C11" s="496">
        <v>6.6699999999999995E-2</v>
      </c>
      <c r="D11" s="675">
        <v>52</v>
      </c>
      <c r="E11" s="668">
        <v>6.8000000000000005E-2</v>
      </c>
      <c r="F11" s="15"/>
    </row>
    <row r="12" spans="1:6" s="4" customFormat="1" ht="16.5" x14ac:dyDescent="0.3">
      <c r="A12" s="666" t="s">
        <v>204</v>
      </c>
      <c r="B12" s="676">
        <v>83</v>
      </c>
      <c r="C12" s="482">
        <v>0.1177</v>
      </c>
      <c r="D12" s="676">
        <v>83</v>
      </c>
      <c r="E12" s="667">
        <v>0.1085</v>
      </c>
      <c r="F12" s="15"/>
    </row>
    <row r="13" spans="1:6" s="4" customFormat="1" ht="16.5" x14ac:dyDescent="0.3">
      <c r="A13" s="463" t="s">
        <v>205</v>
      </c>
      <c r="B13" s="675">
        <v>49</v>
      </c>
      <c r="C13" s="496">
        <v>6.9500000000000006E-2</v>
      </c>
      <c r="D13" s="675">
        <v>57</v>
      </c>
      <c r="E13" s="668">
        <v>7.4499999999999997E-2</v>
      </c>
      <c r="F13" s="15"/>
    </row>
    <row r="14" spans="1:6" s="4" customFormat="1" ht="16.5" x14ac:dyDescent="0.3">
      <c r="A14" s="666" t="s">
        <v>206</v>
      </c>
      <c r="B14" s="676">
        <v>18</v>
      </c>
      <c r="C14" s="482">
        <v>2.5499999999999998E-2</v>
      </c>
      <c r="D14" s="676">
        <v>20</v>
      </c>
      <c r="E14" s="667">
        <v>2.6100000000000002E-2</v>
      </c>
      <c r="F14" s="15"/>
    </row>
    <row r="15" spans="1:6" s="4" customFormat="1" ht="16.5" x14ac:dyDescent="0.3">
      <c r="A15" s="463" t="s">
        <v>207</v>
      </c>
      <c r="B15" s="675">
        <v>14</v>
      </c>
      <c r="C15" s="496">
        <v>1.9900000000000001E-2</v>
      </c>
      <c r="D15" s="675">
        <v>16</v>
      </c>
      <c r="E15" s="668">
        <v>2.0899999999999998E-2</v>
      </c>
      <c r="F15" s="15"/>
    </row>
    <row r="16" spans="1:6" s="4" customFormat="1" ht="16.5" x14ac:dyDescent="0.3">
      <c r="A16" s="666" t="s">
        <v>219</v>
      </c>
      <c r="B16" s="676">
        <v>8</v>
      </c>
      <c r="C16" s="482">
        <v>1.1299999999999999E-2</v>
      </c>
      <c r="D16" s="676">
        <v>8</v>
      </c>
      <c r="E16" s="667">
        <v>1.0500000000000001E-2</v>
      </c>
      <c r="F16" s="15"/>
    </row>
    <row r="17" spans="1:6" s="4" customFormat="1" ht="16.5" x14ac:dyDescent="0.3">
      <c r="A17" s="463" t="s">
        <v>220</v>
      </c>
      <c r="B17" s="675">
        <v>15</v>
      </c>
      <c r="C17" s="496">
        <v>2.1299999999999999E-2</v>
      </c>
      <c r="D17" s="675">
        <v>19</v>
      </c>
      <c r="E17" s="668">
        <v>2.4799999999999999E-2</v>
      </c>
      <c r="F17" s="15"/>
    </row>
    <row r="18" spans="1:6" s="4" customFormat="1" ht="16.5" x14ac:dyDescent="0.3">
      <c r="A18" s="666" t="s">
        <v>221</v>
      </c>
      <c r="B18" s="676">
        <v>15</v>
      </c>
      <c r="C18" s="482">
        <v>2.1299999999999999E-2</v>
      </c>
      <c r="D18" s="676">
        <v>15</v>
      </c>
      <c r="E18" s="667">
        <v>1.9599999999999999E-2</v>
      </c>
      <c r="F18" s="15"/>
    </row>
    <row r="19" spans="1:6" s="4" customFormat="1" ht="16.5" x14ac:dyDescent="0.3">
      <c r="A19" s="463" t="s">
        <v>222</v>
      </c>
      <c r="B19" s="675">
        <v>8</v>
      </c>
      <c r="C19" s="496">
        <v>1.1299999999999999E-2</v>
      </c>
      <c r="D19" s="675">
        <v>12</v>
      </c>
      <c r="E19" s="668">
        <v>1.5699999999999999E-2</v>
      </c>
      <c r="F19" s="15"/>
    </row>
    <row r="20" spans="1:6" s="4" customFormat="1" ht="16.5" x14ac:dyDescent="0.3">
      <c r="A20" s="666" t="s">
        <v>208</v>
      </c>
      <c r="B20" s="676">
        <v>15</v>
      </c>
      <c r="C20" s="482">
        <v>2.1299999999999999E-2</v>
      </c>
      <c r="D20" s="676">
        <v>16</v>
      </c>
      <c r="E20" s="667">
        <v>2.0899999999999998E-2</v>
      </c>
      <c r="F20" s="15"/>
    </row>
    <row r="21" spans="1:6" s="4" customFormat="1" ht="16.5" x14ac:dyDescent="0.3">
      <c r="A21" s="463" t="s">
        <v>209</v>
      </c>
      <c r="B21" s="675">
        <v>41</v>
      </c>
      <c r="C21" s="496">
        <v>5.8200000000000002E-2</v>
      </c>
      <c r="D21" s="675">
        <v>44</v>
      </c>
      <c r="E21" s="668">
        <v>5.7500000000000002E-2</v>
      </c>
      <c r="F21" s="15"/>
    </row>
    <row r="22" spans="1:6" s="4" customFormat="1" ht="16.5" x14ac:dyDescent="0.3">
      <c r="A22" s="666" t="s">
        <v>234</v>
      </c>
      <c r="B22" s="676">
        <v>1</v>
      </c>
      <c r="C22" s="482">
        <v>1.4E-3</v>
      </c>
      <c r="D22" s="676">
        <v>1</v>
      </c>
      <c r="E22" s="667">
        <v>1.2999999999999999E-3</v>
      </c>
      <c r="F22" s="15"/>
    </row>
    <row r="23" spans="1:6" s="4" customFormat="1" ht="16.5" x14ac:dyDescent="0.3">
      <c r="A23" s="463" t="s">
        <v>223</v>
      </c>
      <c r="B23" s="675">
        <v>4</v>
      </c>
      <c r="C23" s="496">
        <v>5.7000000000000002E-3</v>
      </c>
      <c r="D23" s="675">
        <v>3</v>
      </c>
      <c r="E23" s="668">
        <v>3.8999999999999998E-3</v>
      </c>
      <c r="F23" s="1"/>
    </row>
    <row r="24" spans="1:6" s="4" customFormat="1" ht="16.5" x14ac:dyDescent="0.3">
      <c r="A24" s="666" t="s">
        <v>235</v>
      </c>
      <c r="B24" s="676">
        <v>4</v>
      </c>
      <c r="C24" s="482">
        <v>5.7000000000000002E-3</v>
      </c>
      <c r="D24" s="676">
        <v>3</v>
      </c>
      <c r="E24" s="667">
        <v>3.8999999999999998E-3</v>
      </c>
      <c r="F24" s="1"/>
    </row>
    <row r="25" spans="1:6" s="4" customFormat="1" ht="16.7" customHeight="1" x14ac:dyDescent="0.3">
      <c r="A25" s="463" t="s">
        <v>224</v>
      </c>
      <c r="B25" s="675">
        <v>16</v>
      </c>
      <c r="C25" s="496">
        <v>2.2700000000000001E-2</v>
      </c>
      <c r="D25" s="675">
        <v>46</v>
      </c>
      <c r="E25" s="668">
        <v>6.0100000000000001E-2</v>
      </c>
      <c r="F25" s="1"/>
    </row>
    <row r="26" spans="1:6" s="4" customFormat="1" ht="16.5" x14ac:dyDescent="0.3">
      <c r="A26" s="666" t="s">
        <v>210</v>
      </c>
      <c r="B26" s="676">
        <v>27</v>
      </c>
      <c r="C26" s="482">
        <v>3.8300000000000001E-2</v>
      </c>
      <c r="D26" s="676">
        <v>25</v>
      </c>
      <c r="E26" s="667">
        <v>3.27E-2</v>
      </c>
      <c r="F26" s="1"/>
    </row>
    <row r="27" spans="1:6" s="4" customFormat="1" ht="14.25" customHeight="1" x14ac:dyDescent="0.3">
      <c r="A27" s="463" t="s">
        <v>225</v>
      </c>
      <c r="B27" s="675">
        <v>18</v>
      </c>
      <c r="C27" s="496">
        <v>2.5499999999999998E-2</v>
      </c>
      <c r="D27" s="675">
        <v>19</v>
      </c>
      <c r="E27" s="668">
        <v>2.4799999999999999E-2</v>
      </c>
      <c r="F27" s="15"/>
    </row>
    <row r="28" spans="1:6" s="4" customFormat="1" ht="17.25" customHeight="1" x14ac:dyDescent="0.3">
      <c r="A28" s="666" t="s">
        <v>211</v>
      </c>
      <c r="B28" s="676">
        <v>16</v>
      </c>
      <c r="C28" s="482">
        <v>2.2700000000000001E-2</v>
      </c>
      <c r="D28" s="676">
        <v>18</v>
      </c>
      <c r="E28" s="667">
        <v>2.35E-2</v>
      </c>
      <c r="F28" s="15"/>
    </row>
    <row r="29" spans="1:6" s="4" customFormat="1" ht="15" customHeight="1" x14ac:dyDescent="0.3">
      <c r="A29" s="463" t="s">
        <v>226</v>
      </c>
      <c r="B29" s="675">
        <v>3</v>
      </c>
      <c r="C29" s="496">
        <v>4.3E-3</v>
      </c>
      <c r="D29" s="675">
        <v>3</v>
      </c>
      <c r="E29" s="668">
        <v>3.8999999999999998E-3</v>
      </c>
      <c r="F29" s="15"/>
    </row>
    <row r="30" spans="1:6" s="4" customFormat="1" ht="15.75" customHeight="1" x14ac:dyDescent="0.2">
      <c r="A30" s="669" t="s">
        <v>236</v>
      </c>
      <c r="B30" s="676">
        <v>5</v>
      </c>
      <c r="C30" s="482">
        <v>7.1000000000000004E-3</v>
      </c>
      <c r="D30" s="676">
        <v>5</v>
      </c>
      <c r="E30" s="667">
        <v>6.4999999999999997E-3</v>
      </c>
      <c r="F30" s="15"/>
    </row>
    <row r="31" spans="1:6" s="4" customFormat="1" ht="18" customHeight="1" x14ac:dyDescent="0.3">
      <c r="A31" s="463" t="s">
        <v>228</v>
      </c>
      <c r="B31" s="675">
        <v>18</v>
      </c>
      <c r="C31" s="496">
        <v>2.5499999999999998E-2</v>
      </c>
      <c r="D31" s="675">
        <v>20</v>
      </c>
      <c r="E31" s="668">
        <v>2.6100000000000002E-2</v>
      </c>
      <c r="F31" s="15"/>
    </row>
    <row r="32" spans="1:6" s="4" customFormat="1" ht="15" customHeight="1" x14ac:dyDescent="0.3">
      <c r="A32" s="666" t="s">
        <v>213</v>
      </c>
      <c r="B32" s="676">
        <v>34</v>
      </c>
      <c r="C32" s="482">
        <v>4.82E-2</v>
      </c>
      <c r="D32" s="676">
        <v>34</v>
      </c>
      <c r="E32" s="667">
        <v>4.4400000000000002E-2</v>
      </c>
      <c r="F32" s="15"/>
    </row>
    <row r="33" spans="1:6" s="4" customFormat="1" ht="15" customHeight="1" x14ac:dyDescent="0.2">
      <c r="A33" s="670" t="s">
        <v>214</v>
      </c>
      <c r="B33" s="675">
        <v>1</v>
      </c>
      <c r="C33" s="496">
        <v>1.4E-3</v>
      </c>
      <c r="D33" s="675">
        <v>2</v>
      </c>
      <c r="E33" s="668">
        <v>2.5999999999999999E-3</v>
      </c>
      <c r="F33" s="15"/>
    </row>
    <row r="34" spans="1:6" s="4" customFormat="1" ht="16.5" x14ac:dyDescent="0.3">
      <c r="A34" s="666" t="s">
        <v>229</v>
      </c>
      <c r="B34" s="676">
        <v>6</v>
      </c>
      <c r="C34" s="482">
        <v>8.5000000000000006E-3</v>
      </c>
      <c r="D34" s="676">
        <v>6</v>
      </c>
      <c r="E34" s="667">
        <v>7.7999999999999996E-3</v>
      </c>
      <c r="F34" s="15"/>
    </row>
    <row r="35" spans="1:6" s="4" customFormat="1" ht="16.5" x14ac:dyDescent="0.3">
      <c r="A35" s="463" t="s">
        <v>215</v>
      </c>
      <c r="B35" s="675">
        <v>95</v>
      </c>
      <c r="C35" s="496">
        <v>0.1348</v>
      </c>
      <c r="D35" s="675">
        <v>90</v>
      </c>
      <c r="E35" s="668">
        <v>0.1176</v>
      </c>
      <c r="F35" s="1"/>
    </row>
    <row r="36" spans="1:6" s="4" customFormat="1" ht="15" customHeight="1" x14ac:dyDescent="0.3">
      <c r="A36" s="666" t="s">
        <v>237</v>
      </c>
      <c r="B36" s="676">
        <v>1</v>
      </c>
      <c r="C36" s="482">
        <v>1.4E-3</v>
      </c>
      <c r="D36" s="676">
        <v>1</v>
      </c>
      <c r="E36" s="667">
        <v>1.2999999999999999E-3</v>
      </c>
      <c r="F36" s="15"/>
    </row>
    <row r="37" spans="1:6" s="4" customFormat="1" ht="16.5" x14ac:dyDescent="0.3">
      <c r="A37" s="671" t="s">
        <v>78</v>
      </c>
      <c r="B37" s="677">
        <v>705</v>
      </c>
      <c r="C37" s="672">
        <v>1</v>
      </c>
      <c r="D37" s="677">
        <v>765</v>
      </c>
      <c r="E37" s="673">
        <v>1</v>
      </c>
      <c r="F37" s="1"/>
    </row>
    <row r="38" spans="1:6" s="4" customFormat="1" ht="45" customHeight="1" x14ac:dyDescent="0.2">
      <c r="A38" s="977" t="s">
        <v>230</v>
      </c>
      <c r="B38" s="978"/>
      <c r="C38" s="978"/>
      <c r="D38" s="978"/>
      <c r="E38" s="978"/>
      <c r="F38" s="15"/>
    </row>
    <row r="39" spans="1:6" s="4" customFormat="1" ht="12" x14ac:dyDescent="0.2">
      <c r="F39" s="15"/>
    </row>
    <row r="40" spans="1:6" s="4" customFormat="1" ht="28.7" customHeight="1" x14ac:dyDescent="0.2">
      <c r="F40" s="15"/>
    </row>
    <row r="41" spans="1:6" x14ac:dyDescent="0.25">
      <c r="A41" s="975"/>
      <c r="B41" s="976"/>
      <c r="C41" s="976"/>
      <c r="D41" s="976"/>
      <c r="E41" s="976"/>
    </row>
  </sheetData>
  <sheetProtection selectLockedCells="1" selectUnlockedCells="1"/>
  <mergeCells count="5">
    <mergeCell ref="A3:E3"/>
    <mergeCell ref="A4:E4"/>
    <mergeCell ref="A5:E5"/>
    <mergeCell ref="A41:E41"/>
    <mergeCell ref="A38:E38"/>
  </mergeCells>
  <conditionalFormatting sqref="A4:A5">
    <cfRule type="duplicateValues" dxfId="58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88C5-DD23-40BD-8C1C-33F956CC015E}">
  <dimension ref="A1:E30"/>
  <sheetViews>
    <sheetView showGridLines="0" zoomScale="87" zoomScaleNormal="87" workbookViewId="0"/>
  </sheetViews>
  <sheetFormatPr baseColWidth="10" defaultColWidth="11.42578125" defaultRowHeight="15" x14ac:dyDescent="0.25"/>
  <cols>
    <col min="1" max="1" width="18.85546875" style="9" customWidth="1"/>
    <col min="2" max="2" width="18.140625" style="9" customWidth="1"/>
    <col min="3" max="3" width="11.42578125" style="9"/>
    <col min="4" max="4" width="18.57031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37.5" customHeight="1" x14ac:dyDescent="0.3">
      <c r="A3" s="956" t="s">
        <v>586</v>
      </c>
      <c r="B3" s="956"/>
      <c r="C3" s="956"/>
      <c r="D3" s="959"/>
      <c r="E3" s="959"/>
    </row>
    <row r="4" spans="1:5" ht="51.75" customHeight="1" x14ac:dyDescent="0.25">
      <c r="A4" s="950" t="s">
        <v>238</v>
      </c>
      <c r="B4" s="950"/>
      <c r="C4" s="950"/>
      <c r="D4" s="950"/>
      <c r="E4" s="950"/>
    </row>
    <row r="5" spans="1:5" ht="22.35" customHeight="1" x14ac:dyDescent="0.3">
      <c r="A5" s="974" t="s">
        <v>197</v>
      </c>
      <c r="B5" s="974"/>
      <c r="C5" s="974"/>
      <c r="D5" s="974"/>
      <c r="E5" s="974"/>
    </row>
    <row r="7" spans="1:5" s="4" customFormat="1" ht="30" customHeight="1" x14ac:dyDescent="0.2">
      <c r="A7" s="589" t="s">
        <v>198</v>
      </c>
      <c r="B7" s="824" t="s">
        <v>199</v>
      </c>
      <c r="C7" s="589" t="s">
        <v>200</v>
      </c>
      <c r="D7" s="824" t="s">
        <v>201</v>
      </c>
      <c r="E7" s="589" t="s">
        <v>200</v>
      </c>
    </row>
    <row r="8" spans="1:5" s="4" customFormat="1" ht="16.5" x14ac:dyDescent="0.3">
      <c r="A8" s="680" t="s">
        <v>202</v>
      </c>
      <c r="B8" s="825">
        <v>8</v>
      </c>
      <c r="C8" s="684">
        <f>B8/14</f>
        <v>0.5714285714285714</v>
      </c>
      <c r="D8" s="818">
        <v>8</v>
      </c>
      <c r="E8" s="662">
        <v>0.5</v>
      </c>
    </row>
    <row r="9" spans="1:5" s="4" customFormat="1" ht="16.5" x14ac:dyDescent="0.3">
      <c r="A9" s="681" t="s">
        <v>204</v>
      </c>
      <c r="B9" s="679">
        <v>1</v>
      </c>
      <c r="C9" s="685">
        <f t="shared" ref="C9:E15" si="0">B9/14</f>
        <v>7.1428571428571425E-2</v>
      </c>
      <c r="D9" s="496">
        <v>2</v>
      </c>
      <c r="E9" s="663">
        <v>0.125</v>
      </c>
    </row>
    <row r="10" spans="1:5" s="4" customFormat="1" ht="16.5" x14ac:dyDescent="0.3">
      <c r="A10" s="682" t="s">
        <v>209</v>
      </c>
      <c r="B10" s="678">
        <v>1</v>
      </c>
      <c r="C10" s="686">
        <f t="shared" si="0"/>
        <v>7.1428571428571425E-2</v>
      </c>
      <c r="D10" s="482">
        <v>1</v>
      </c>
      <c r="E10" s="664">
        <v>6.25E-2</v>
      </c>
    </row>
    <row r="11" spans="1:5" s="4" customFormat="1" ht="18" customHeight="1" x14ac:dyDescent="0.3">
      <c r="A11" s="681" t="s">
        <v>210</v>
      </c>
      <c r="B11" s="679">
        <v>0</v>
      </c>
      <c r="C11" s="685">
        <f t="shared" si="0"/>
        <v>0</v>
      </c>
      <c r="D11" s="449">
        <v>0</v>
      </c>
      <c r="E11" s="685">
        <f t="shared" si="0"/>
        <v>0</v>
      </c>
    </row>
    <row r="12" spans="1:5" s="4" customFormat="1" ht="16.5" x14ac:dyDescent="0.3">
      <c r="A12" s="682" t="s">
        <v>225</v>
      </c>
      <c r="B12" s="678">
        <v>1</v>
      </c>
      <c r="C12" s="686">
        <f t="shared" si="0"/>
        <v>7.1428571428571425E-2</v>
      </c>
      <c r="D12" s="482">
        <v>1</v>
      </c>
      <c r="E12" s="664">
        <v>6.25E-2</v>
      </c>
    </row>
    <row r="13" spans="1:5" s="4" customFormat="1" ht="16.5" x14ac:dyDescent="0.3">
      <c r="A13" s="681" t="s">
        <v>205</v>
      </c>
      <c r="B13" s="679">
        <v>1</v>
      </c>
      <c r="C13" s="685">
        <f t="shared" si="0"/>
        <v>7.1428571428571425E-2</v>
      </c>
      <c r="D13" s="449">
        <v>0</v>
      </c>
      <c r="E13" s="685">
        <f t="shared" si="0"/>
        <v>0</v>
      </c>
    </row>
    <row r="14" spans="1:5" s="4" customFormat="1" ht="16.5" x14ac:dyDescent="0.3">
      <c r="A14" s="682" t="s">
        <v>206</v>
      </c>
      <c r="B14" s="678">
        <v>1</v>
      </c>
      <c r="C14" s="686">
        <f t="shared" si="0"/>
        <v>7.1428571428571425E-2</v>
      </c>
      <c r="D14" s="482">
        <v>1</v>
      </c>
      <c r="E14" s="664">
        <v>6.25E-2</v>
      </c>
    </row>
    <row r="15" spans="1:5" s="4" customFormat="1" ht="16.5" x14ac:dyDescent="0.3">
      <c r="A15" s="681" t="s">
        <v>215</v>
      </c>
      <c r="B15" s="679">
        <v>1</v>
      </c>
      <c r="C15" s="685">
        <f t="shared" si="0"/>
        <v>7.1428571428571425E-2</v>
      </c>
      <c r="D15" s="496">
        <v>3</v>
      </c>
      <c r="E15" s="663">
        <v>0.1875</v>
      </c>
    </row>
    <row r="16" spans="1:5" s="4" customFormat="1" ht="16.5" x14ac:dyDescent="0.3">
      <c r="A16" s="683" t="s">
        <v>78</v>
      </c>
      <c r="B16" s="653">
        <f t="shared" ref="B16:E16" si="1">SUM(B8:B15)</f>
        <v>14</v>
      </c>
      <c r="C16" s="656">
        <f t="shared" si="1"/>
        <v>0.99999999999999978</v>
      </c>
      <c r="D16" s="653">
        <f t="shared" si="1"/>
        <v>16</v>
      </c>
      <c r="E16" s="656">
        <f t="shared" si="1"/>
        <v>1</v>
      </c>
    </row>
    <row r="17" spans="1:5" s="4" customFormat="1" ht="12" x14ac:dyDescent="0.2"/>
    <row r="18" spans="1:5" s="4" customFormat="1" ht="34.5" customHeight="1" x14ac:dyDescent="0.2">
      <c r="A18" s="977" t="s">
        <v>230</v>
      </c>
      <c r="B18" s="978"/>
      <c r="C18" s="978"/>
      <c r="D18" s="978"/>
      <c r="E18" s="978"/>
    </row>
    <row r="19" spans="1:5" s="4" customFormat="1" ht="28.7" customHeight="1" x14ac:dyDescent="0.2">
      <c r="A19" s="975"/>
      <c r="B19" s="976"/>
      <c r="C19" s="976"/>
      <c r="D19" s="976"/>
      <c r="E19" s="976"/>
    </row>
    <row r="30" spans="1:5" x14ac:dyDescent="0.25">
      <c r="A30" s="9" t="s">
        <v>227</v>
      </c>
    </row>
  </sheetData>
  <sheetProtection selectLockedCells="1" selectUnlockedCells="1"/>
  <mergeCells count="5">
    <mergeCell ref="A3:E3"/>
    <mergeCell ref="A4:E4"/>
    <mergeCell ref="A5:E5"/>
    <mergeCell ref="A19:E19"/>
    <mergeCell ref="A18:E18"/>
  </mergeCells>
  <conditionalFormatting sqref="A4:A5">
    <cfRule type="duplicateValues" dxfId="57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94B8-FAD8-43FA-BD2E-CE37A9FC8006}">
  <dimension ref="A1:F28"/>
  <sheetViews>
    <sheetView showGridLines="0" zoomScaleNormal="100" workbookViewId="0"/>
  </sheetViews>
  <sheetFormatPr baseColWidth="10" defaultColWidth="11.42578125" defaultRowHeight="15" x14ac:dyDescent="0.25"/>
  <cols>
    <col min="1" max="1" width="25.140625" style="9" customWidth="1"/>
    <col min="2" max="2" width="18.5703125" style="9" customWidth="1"/>
    <col min="3" max="3" width="11.42578125" style="9"/>
    <col min="4" max="4" width="19.28515625" style="9" customWidth="1"/>
    <col min="5" max="5" width="11.42578125" style="9"/>
    <col min="6" max="6" width="11.42578125" style="14"/>
    <col min="7" max="16384" width="11.42578125" style="9"/>
  </cols>
  <sheetData>
    <row r="1" spans="1:6" s="7" customFormat="1" ht="59.25" customHeight="1" x14ac:dyDescent="0.3">
      <c r="F1" s="12"/>
    </row>
    <row r="2" spans="1:6" s="8" customFormat="1" ht="3.75" customHeight="1" x14ac:dyDescent="0.25">
      <c r="F2" s="13"/>
    </row>
    <row r="3" spans="1:6" ht="45.75" customHeight="1" x14ac:dyDescent="0.3">
      <c r="A3" s="956" t="s">
        <v>586</v>
      </c>
      <c r="B3" s="956"/>
      <c r="C3" s="956"/>
      <c r="D3" s="959"/>
      <c r="E3" s="959"/>
    </row>
    <row r="4" spans="1:6" ht="57" customHeight="1" x14ac:dyDescent="0.25">
      <c r="A4" s="950" t="s">
        <v>239</v>
      </c>
      <c r="B4" s="950"/>
      <c r="C4" s="950"/>
      <c r="D4" s="950"/>
      <c r="E4" s="950"/>
    </row>
    <row r="5" spans="1:6" ht="22.35" customHeight="1" x14ac:dyDescent="0.3">
      <c r="A5" s="974" t="s">
        <v>197</v>
      </c>
      <c r="B5" s="974"/>
      <c r="C5" s="974"/>
      <c r="D5" s="974"/>
      <c r="E5" s="974"/>
    </row>
    <row r="7" spans="1:6" s="4" customFormat="1" ht="30" customHeight="1" x14ac:dyDescent="0.2">
      <c r="A7" s="700" t="s">
        <v>198</v>
      </c>
      <c r="B7" s="588" t="s">
        <v>199</v>
      </c>
      <c r="C7" s="826" t="s">
        <v>200</v>
      </c>
      <c r="D7" s="588" t="s">
        <v>201</v>
      </c>
      <c r="E7" s="827" t="s">
        <v>200</v>
      </c>
      <c r="F7" s="15"/>
    </row>
    <row r="8" spans="1:6" s="4" customFormat="1" ht="16.5" customHeight="1" x14ac:dyDescent="0.2">
      <c r="A8" s="692" t="s">
        <v>240</v>
      </c>
      <c r="B8" s="698">
        <v>5</v>
      </c>
      <c r="C8" s="687">
        <v>6.0999999999999999E-2</v>
      </c>
      <c r="D8" s="676">
        <v>7</v>
      </c>
      <c r="E8" s="823">
        <v>7.0699999999999999E-2</v>
      </c>
      <c r="F8" s="15"/>
    </row>
    <row r="9" spans="1:6" s="4" customFormat="1" ht="16.5" x14ac:dyDescent="0.2">
      <c r="A9" s="691" t="s">
        <v>241</v>
      </c>
      <c r="B9" s="658">
        <v>23</v>
      </c>
      <c r="C9" s="688">
        <v>0.28000000000000003</v>
      </c>
      <c r="D9" s="675">
        <v>23</v>
      </c>
      <c r="E9" s="497">
        <v>0.23230000000000001</v>
      </c>
      <c r="F9" s="15"/>
    </row>
    <row r="10" spans="1:6" s="4" customFormat="1" ht="16.5" x14ac:dyDescent="0.2">
      <c r="A10" s="692" t="s">
        <v>242</v>
      </c>
      <c r="B10" s="698">
        <v>15</v>
      </c>
      <c r="C10" s="689">
        <v>0.183</v>
      </c>
      <c r="D10" s="676">
        <v>16</v>
      </c>
      <c r="E10" s="667">
        <v>0.16159999999999999</v>
      </c>
      <c r="F10" s="15"/>
    </row>
    <row r="11" spans="1:6" s="4" customFormat="1" ht="18" customHeight="1" x14ac:dyDescent="0.2">
      <c r="A11" s="691" t="s">
        <v>243</v>
      </c>
      <c r="B11" s="658">
        <v>2</v>
      </c>
      <c r="C11" s="690">
        <v>2.4E-2</v>
      </c>
      <c r="D11" s="675">
        <v>2</v>
      </c>
      <c r="E11" s="668">
        <v>2.0199999999999999E-2</v>
      </c>
      <c r="F11" s="15"/>
    </row>
    <row r="12" spans="1:6" s="4" customFormat="1" ht="16.5" x14ac:dyDescent="0.2">
      <c r="A12" s="692" t="s">
        <v>244</v>
      </c>
      <c r="B12" s="698">
        <v>5</v>
      </c>
      <c r="C12" s="689">
        <v>6.0999999999999999E-2</v>
      </c>
      <c r="D12" s="676">
        <v>7</v>
      </c>
      <c r="E12" s="667">
        <v>7.0699999999999999E-2</v>
      </c>
      <c r="F12" s="15"/>
    </row>
    <row r="13" spans="1:6" s="4" customFormat="1" ht="16.5" x14ac:dyDescent="0.2">
      <c r="A13" s="691" t="s">
        <v>245</v>
      </c>
      <c r="B13" s="658">
        <v>1</v>
      </c>
      <c r="C13" s="690">
        <v>1.2E-2</v>
      </c>
      <c r="D13" s="675">
        <v>1</v>
      </c>
      <c r="E13" s="668">
        <v>1.01E-2</v>
      </c>
      <c r="F13" s="15"/>
    </row>
    <row r="14" spans="1:6" s="4" customFormat="1" ht="16.5" x14ac:dyDescent="0.2">
      <c r="A14" s="692" t="s">
        <v>246</v>
      </c>
      <c r="B14" s="698">
        <v>0</v>
      </c>
      <c r="C14" s="689">
        <v>0</v>
      </c>
      <c r="D14" s="659">
        <v>0</v>
      </c>
      <c r="E14" s="693">
        <v>0</v>
      </c>
      <c r="F14" s="15"/>
    </row>
    <row r="15" spans="1:6" s="4" customFormat="1" ht="16.5" x14ac:dyDescent="0.2">
      <c r="A15" s="691" t="s">
        <v>247</v>
      </c>
      <c r="B15" s="658">
        <v>2</v>
      </c>
      <c r="C15" s="690">
        <v>2.4E-2</v>
      </c>
      <c r="D15" s="675">
        <v>3</v>
      </c>
      <c r="E15" s="668">
        <v>3.0300000000000001E-2</v>
      </c>
      <c r="F15" s="15"/>
    </row>
    <row r="16" spans="1:6" s="4" customFormat="1" ht="16.5" x14ac:dyDescent="0.2">
      <c r="A16" s="692" t="s">
        <v>248</v>
      </c>
      <c r="B16" s="698">
        <v>11</v>
      </c>
      <c r="C16" s="689">
        <v>0.13400000000000001</v>
      </c>
      <c r="D16" s="676">
        <v>14</v>
      </c>
      <c r="E16" s="667">
        <v>0.1414</v>
      </c>
      <c r="F16" s="15"/>
    </row>
    <row r="17" spans="1:6" s="4" customFormat="1" ht="16.5" x14ac:dyDescent="0.2">
      <c r="A17" s="691" t="s">
        <v>249</v>
      </c>
      <c r="B17" s="658">
        <v>1</v>
      </c>
      <c r="C17" s="690">
        <v>1.2E-2</v>
      </c>
      <c r="D17" s="675">
        <v>1</v>
      </c>
      <c r="E17" s="668">
        <v>1.01E-2</v>
      </c>
      <c r="F17" s="15"/>
    </row>
    <row r="18" spans="1:6" s="4" customFormat="1" ht="16.5" x14ac:dyDescent="0.25">
      <c r="A18" s="694" t="s">
        <v>250</v>
      </c>
      <c r="B18" s="698">
        <v>1</v>
      </c>
      <c r="C18" s="689">
        <v>1.2E-2</v>
      </c>
      <c r="D18" s="676">
        <v>3</v>
      </c>
      <c r="E18" s="667">
        <v>3.0300000000000001E-2</v>
      </c>
      <c r="F18" s="15"/>
    </row>
    <row r="19" spans="1:6" s="4" customFormat="1" ht="16.5" x14ac:dyDescent="0.2">
      <c r="A19" s="691" t="s">
        <v>251</v>
      </c>
      <c r="B19" s="658">
        <v>3</v>
      </c>
      <c r="C19" s="690">
        <v>3.6999999999999998E-2</v>
      </c>
      <c r="D19" s="675">
        <v>4</v>
      </c>
      <c r="E19" s="668">
        <v>4.0399999999999998E-2</v>
      </c>
      <c r="F19" s="15"/>
    </row>
    <row r="20" spans="1:6" s="4" customFormat="1" ht="16.5" x14ac:dyDescent="0.2">
      <c r="A20" s="692" t="s">
        <v>252</v>
      </c>
      <c r="B20" s="698">
        <v>2</v>
      </c>
      <c r="C20" s="689">
        <v>2.4E-2</v>
      </c>
      <c r="D20" s="676">
        <v>3</v>
      </c>
      <c r="E20" s="667">
        <v>3.0300000000000001E-2</v>
      </c>
      <c r="F20" s="15"/>
    </row>
    <row r="21" spans="1:6" s="4" customFormat="1" ht="16.5" x14ac:dyDescent="0.2">
      <c r="A21" s="691" t="s">
        <v>253</v>
      </c>
      <c r="B21" s="658">
        <v>1</v>
      </c>
      <c r="C21" s="690">
        <v>1.2E-2</v>
      </c>
      <c r="D21" s="675">
        <v>1</v>
      </c>
      <c r="E21" s="668">
        <v>1.01E-2</v>
      </c>
      <c r="F21" s="15"/>
    </row>
    <row r="22" spans="1:6" s="4" customFormat="1" ht="16.5" x14ac:dyDescent="0.2">
      <c r="A22" s="692" t="s">
        <v>254</v>
      </c>
      <c r="B22" s="698">
        <v>2</v>
      </c>
      <c r="C22" s="689">
        <v>2.4E-2</v>
      </c>
      <c r="D22" s="676">
        <v>2</v>
      </c>
      <c r="E22" s="667">
        <v>2.0199999999999999E-2</v>
      </c>
      <c r="F22" s="15"/>
    </row>
    <row r="23" spans="1:6" s="4" customFormat="1" ht="16.5" x14ac:dyDescent="0.2">
      <c r="A23" s="691" t="s">
        <v>255</v>
      </c>
      <c r="B23" s="658">
        <v>1</v>
      </c>
      <c r="C23" s="690">
        <v>1.2E-2</v>
      </c>
      <c r="D23" s="675">
        <v>2</v>
      </c>
      <c r="E23" s="668">
        <v>2.0199999999999999E-2</v>
      </c>
      <c r="F23" s="15"/>
    </row>
    <row r="24" spans="1:6" s="4" customFormat="1" ht="16.5" x14ac:dyDescent="0.2">
      <c r="A24" s="692" t="s">
        <v>256</v>
      </c>
      <c r="B24" s="698">
        <v>2</v>
      </c>
      <c r="C24" s="689">
        <v>2.4E-2</v>
      </c>
      <c r="D24" s="676">
        <v>4</v>
      </c>
      <c r="E24" s="667">
        <v>4.0399999999999998E-2</v>
      </c>
      <c r="F24" s="15"/>
    </row>
    <row r="25" spans="1:6" s="4" customFormat="1" ht="16.7" customHeight="1" x14ac:dyDescent="0.2">
      <c r="A25" s="691" t="s">
        <v>257</v>
      </c>
      <c r="B25" s="658">
        <v>5</v>
      </c>
      <c r="C25" s="690">
        <v>6.0999999999999999E-2</v>
      </c>
      <c r="D25" s="675">
        <v>6</v>
      </c>
      <c r="E25" s="668">
        <v>6.0600000000000001E-2</v>
      </c>
      <c r="F25" s="15"/>
    </row>
    <row r="26" spans="1:6" s="4" customFormat="1" ht="16.5" x14ac:dyDescent="0.2">
      <c r="A26" s="695" t="s">
        <v>78</v>
      </c>
      <c r="B26" s="699">
        <v>82</v>
      </c>
      <c r="C26" s="696">
        <v>1</v>
      </c>
      <c r="D26" s="702">
        <v>99</v>
      </c>
      <c r="E26" s="697">
        <v>1</v>
      </c>
      <c r="F26" s="15"/>
    </row>
    <row r="27" spans="1:6" s="4" customFormat="1" ht="12" x14ac:dyDescent="0.2">
      <c r="F27" s="15"/>
    </row>
    <row r="28" spans="1:6" s="4" customFormat="1" ht="28.7" customHeight="1" x14ac:dyDescent="0.2">
      <c r="A28" s="975" t="s">
        <v>230</v>
      </c>
      <c r="B28" s="976"/>
      <c r="C28" s="976"/>
      <c r="D28" s="976"/>
      <c r="E28" s="976"/>
      <c r="F28" s="15"/>
    </row>
  </sheetData>
  <sheetProtection selectLockedCells="1" selectUnlockedCells="1"/>
  <mergeCells count="4">
    <mergeCell ref="A3:E3"/>
    <mergeCell ref="A4:E4"/>
    <mergeCell ref="A5:E5"/>
    <mergeCell ref="A28:E28"/>
  </mergeCells>
  <conditionalFormatting sqref="A4:A5">
    <cfRule type="duplicateValues" dxfId="56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474D-3EE6-45FF-8902-36D021EC3445}">
  <dimension ref="A1:E22"/>
  <sheetViews>
    <sheetView showGridLines="0" zoomScale="87" zoomScaleNormal="87" workbookViewId="0"/>
  </sheetViews>
  <sheetFormatPr baseColWidth="10" defaultColWidth="11.42578125" defaultRowHeight="15" x14ac:dyDescent="0.25"/>
  <cols>
    <col min="1" max="1" width="18.85546875" style="9" customWidth="1"/>
    <col min="2" max="2" width="19.85546875" style="9" customWidth="1"/>
    <col min="3" max="3" width="11.42578125" style="9"/>
    <col min="4" max="4" width="22.1406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2" customHeight="1" x14ac:dyDescent="0.3">
      <c r="A3" s="956" t="s">
        <v>586</v>
      </c>
      <c r="B3" s="956"/>
      <c r="C3" s="956"/>
      <c r="D3" s="959"/>
      <c r="E3" s="959"/>
    </row>
    <row r="4" spans="1:5" ht="48" customHeight="1" x14ac:dyDescent="0.25">
      <c r="A4" s="950" t="s">
        <v>258</v>
      </c>
      <c r="B4" s="950"/>
      <c r="C4" s="950"/>
      <c r="D4" s="950"/>
      <c r="E4" s="950"/>
    </row>
    <row r="5" spans="1:5" ht="22.35" customHeight="1" x14ac:dyDescent="0.3">
      <c r="A5" s="974" t="s">
        <v>197</v>
      </c>
      <c r="B5" s="974"/>
      <c r="C5" s="974"/>
      <c r="D5" s="974"/>
      <c r="E5" s="974"/>
    </row>
    <row r="7" spans="1:5" s="4" customFormat="1" ht="30" customHeight="1" x14ac:dyDescent="0.2">
      <c r="A7" s="585" t="s">
        <v>198</v>
      </c>
      <c r="B7" s="819" t="s">
        <v>199</v>
      </c>
      <c r="C7" s="819" t="s">
        <v>200</v>
      </c>
      <c r="D7" s="819" t="s">
        <v>201</v>
      </c>
      <c r="E7" s="586" t="s">
        <v>200</v>
      </c>
    </row>
    <row r="8" spans="1:5" s="4" customFormat="1" ht="16.5" x14ac:dyDescent="0.2">
      <c r="A8" s="491" t="s">
        <v>202</v>
      </c>
      <c r="B8" s="439">
        <v>9</v>
      </c>
      <c r="C8" s="477">
        <v>0.20930232558139536</v>
      </c>
      <c r="D8" s="482">
        <v>9</v>
      </c>
      <c r="E8" s="492">
        <v>0.1875</v>
      </c>
    </row>
    <row r="9" spans="1:5" s="4" customFormat="1" ht="16.5" x14ac:dyDescent="0.2">
      <c r="A9" s="494" t="s">
        <v>203</v>
      </c>
      <c r="B9" s="449">
        <v>6</v>
      </c>
      <c r="C9" s="479">
        <v>0.13953488372093023</v>
      </c>
      <c r="D9" s="496">
        <v>6</v>
      </c>
      <c r="E9" s="497">
        <v>0.125</v>
      </c>
    </row>
    <row r="10" spans="1:5" s="4" customFormat="1" ht="16.5" x14ac:dyDescent="0.2">
      <c r="A10" s="491" t="s">
        <v>204</v>
      </c>
      <c r="B10" s="439">
        <v>13</v>
      </c>
      <c r="C10" s="477">
        <v>0.30232558139534882</v>
      </c>
      <c r="D10" s="482">
        <v>14</v>
      </c>
      <c r="E10" s="492">
        <v>0.29166666666666669</v>
      </c>
    </row>
    <row r="11" spans="1:5" s="4" customFormat="1" ht="18" customHeight="1" x14ac:dyDescent="0.2">
      <c r="A11" s="494" t="s">
        <v>207</v>
      </c>
      <c r="B11" s="449">
        <v>1</v>
      </c>
      <c r="C11" s="479">
        <v>2.3255813953488372E-2</v>
      </c>
      <c r="D11" s="496">
        <v>1</v>
      </c>
      <c r="E11" s="497">
        <v>2.0833333333333332E-2</v>
      </c>
    </row>
    <row r="12" spans="1:5" s="4" customFormat="1" ht="16.5" x14ac:dyDescent="0.2">
      <c r="A12" s="491" t="s">
        <v>220</v>
      </c>
      <c r="B12" s="439">
        <v>1</v>
      </c>
      <c r="C12" s="477">
        <v>2.3255813953488372E-2</v>
      </c>
      <c r="D12" s="482">
        <v>1</v>
      </c>
      <c r="E12" s="492">
        <v>2.0833333333333332E-2</v>
      </c>
    </row>
    <row r="13" spans="1:5" s="4" customFormat="1" ht="16.5" x14ac:dyDescent="0.2">
      <c r="A13" s="494" t="s">
        <v>209</v>
      </c>
      <c r="B13" s="449">
        <v>4</v>
      </c>
      <c r="C13" s="479">
        <v>9.3023255813953487E-2</v>
      </c>
      <c r="D13" s="496">
        <v>5</v>
      </c>
      <c r="E13" s="497">
        <v>0.10416666666666667</v>
      </c>
    </row>
    <row r="14" spans="1:5" s="4" customFormat="1" ht="16.5" x14ac:dyDescent="0.2">
      <c r="A14" s="491" t="s">
        <v>210</v>
      </c>
      <c r="B14" s="439">
        <v>2</v>
      </c>
      <c r="C14" s="477">
        <v>4.6511627906976744E-2</v>
      </c>
      <c r="D14" s="482">
        <v>2</v>
      </c>
      <c r="E14" s="492">
        <v>4.1666666666666664E-2</v>
      </c>
    </row>
    <row r="15" spans="1:5" s="4" customFormat="1" ht="16.5" x14ac:dyDescent="0.2">
      <c r="A15" s="494" t="s">
        <v>225</v>
      </c>
      <c r="B15" s="449">
        <v>0</v>
      </c>
      <c r="C15" s="479">
        <v>0</v>
      </c>
      <c r="D15" s="449">
        <v>0</v>
      </c>
      <c r="E15" s="497">
        <v>0</v>
      </c>
    </row>
    <row r="16" spans="1:5" s="4" customFormat="1" ht="33" x14ac:dyDescent="0.2">
      <c r="A16" s="491" t="s">
        <v>211</v>
      </c>
      <c r="B16" s="439">
        <v>1</v>
      </c>
      <c r="C16" s="477">
        <v>2.3255813953488372E-2</v>
      </c>
      <c r="D16" s="482">
        <v>1</v>
      </c>
      <c r="E16" s="492">
        <v>2.0833333333333332E-2</v>
      </c>
    </row>
    <row r="17" spans="1:5" s="4" customFormat="1" ht="16.5" x14ac:dyDescent="0.2">
      <c r="A17" s="494" t="s">
        <v>212</v>
      </c>
      <c r="B17" s="449">
        <v>3</v>
      </c>
      <c r="C17" s="479">
        <v>6.9767441860465115E-2</v>
      </c>
      <c r="D17" s="496">
        <v>4</v>
      </c>
      <c r="E17" s="497">
        <v>8.3333333333333329E-2</v>
      </c>
    </row>
    <row r="18" spans="1:5" s="4" customFormat="1" ht="16.5" x14ac:dyDescent="0.2">
      <c r="A18" s="491" t="s">
        <v>229</v>
      </c>
      <c r="B18" s="439">
        <v>0</v>
      </c>
      <c r="C18" s="477">
        <v>0</v>
      </c>
      <c r="D18" s="482">
        <v>1</v>
      </c>
      <c r="E18" s="492">
        <v>2.0833333333333332E-2</v>
      </c>
    </row>
    <row r="19" spans="1:5" s="4" customFormat="1" ht="16.5" x14ac:dyDescent="0.2">
      <c r="A19" s="494" t="s">
        <v>215</v>
      </c>
      <c r="B19" s="449">
        <v>3</v>
      </c>
      <c r="C19" s="479">
        <v>6.9767441860465115E-2</v>
      </c>
      <c r="D19" s="496">
        <v>4</v>
      </c>
      <c r="E19" s="497">
        <v>8.3333333333333329E-2</v>
      </c>
    </row>
    <row r="20" spans="1:5" s="4" customFormat="1" ht="16.5" x14ac:dyDescent="0.3">
      <c r="A20" s="457" t="s">
        <v>78</v>
      </c>
      <c r="B20" s="493">
        <v>43</v>
      </c>
      <c r="C20" s="501">
        <v>1</v>
      </c>
      <c r="D20" s="493">
        <v>48</v>
      </c>
      <c r="E20" s="502">
        <v>1.0000000000000002</v>
      </c>
    </row>
    <row r="21" spans="1:5" s="4" customFormat="1" ht="12" x14ac:dyDescent="0.2"/>
    <row r="22" spans="1:5" s="4" customFormat="1" ht="28.7" customHeight="1" x14ac:dyDescent="0.2">
      <c r="A22" s="975" t="s">
        <v>230</v>
      </c>
      <c r="B22" s="976"/>
      <c r="C22" s="976"/>
      <c r="D22" s="976"/>
      <c r="E22" s="976"/>
    </row>
  </sheetData>
  <sheetProtection selectLockedCells="1" selectUnlockedCells="1"/>
  <mergeCells count="4">
    <mergeCell ref="A3:E3"/>
    <mergeCell ref="A4:E4"/>
    <mergeCell ref="A5:E5"/>
    <mergeCell ref="A22:E22"/>
  </mergeCells>
  <conditionalFormatting sqref="A4:A5">
    <cfRule type="duplicateValues" dxfId="55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DA90-BE2D-4EEC-94E9-085D4AFC9DC6}">
  <dimension ref="A1:F33"/>
  <sheetViews>
    <sheetView showGridLines="0" zoomScale="87" zoomScaleNormal="87" workbookViewId="0"/>
  </sheetViews>
  <sheetFormatPr baseColWidth="10" defaultColWidth="11.42578125" defaultRowHeight="15" x14ac:dyDescent="0.25"/>
  <cols>
    <col min="1" max="1" width="25.140625" style="9" customWidth="1"/>
    <col min="2" max="2" width="24.5703125" style="9" customWidth="1"/>
    <col min="3" max="3" width="11.42578125" style="9"/>
    <col min="4" max="4" width="24.85546875" style="9" customWidth="1"/>
    <col min="5" max="16384" width="11.42578125" style="9"/>
  </cols>
  <sheetData>
    <row r="1" spans="1:6" s="7" customFormat="1" ht="59.25" customHeight="1" x14ac:dyDescent="0.3"/>
    <row r="2" spans="1:6" s="8" customFormat="1" ht="3.75" customHeight="1" x14ac:dyDescent="0.25"/>
    <row r="3" spans="1:6" ht="38.25" customHeight="1" x14ac:dyDescent="0.3">
      <c r="A3" s="956" t="s">
        <v>586</v>
      </c>
      <c r="B3" s="956"/>
      <c r="C3" s="956"/>
      <c r="D3" s="959"/>
      <c r="E3" s="959"/>
    </row>
    <row r="4" spans="1:6" ht="52.5" customHeight="1" x14ac:dyDescent="0.25">
      <c r="A4" s="950" t="s">
        <v>259</v>
      </c>
      <c r="B4" s="950"/>
      <c r="C4" s="950"/>
      <c r="D4" s="950"/>
      <c r="E4" s="950"/>
    </row>
    <row r="5" spans="1:6" ht="22.35" customHeight="1" x14ac:dyDescent="0.3">
      <c r="A5" s="974" t="s">
        <v>197</v>
      </c>
      <c r="B5" s="974"/>
      <c r="C5" s="974"/>
      <c r="D5" s="974"/>
      <c r="E5" s="974"/>
    </row>
    <row r="7" spans="1:6" s="4" customFormat="1" ht="30" customHeight="1" x14ac:dyDescent="0.2">
      <c r="A7" s="580" t="s">
        <v>198</v>
      </c>
      <c r="B7" s="824" t="s">
        <v>199</v>
      </c>
      <c r="C7" s="824" t="s">
        <v>200</v>
      </c>
      <c r="D7" s="824" t="s">
        <v>201</v>
      </c>
      <c r="E7" s="827" t="s">
        <v>200</v>
      </c>
    </row>
    <row r="8" spans="1:6" s="4" customFormat="1" ht="16.5" x14ac:dyDescent="0.25">
      <c r="A8" s="491" t="s">
        <v>202</v>
      </c>
      <c r="B8" s="482">
        <v>20</v>
      </c>
      <c r="C8" s="477">
        <v>0.16260162601626016</v>
      </c>
      <c r="D8" s="433">
        <v>17</v>
      </c>
      <c r="E8" s="485">
        <v>0.13076923076923078</v>
      </c>
      <c r="F8"/>
    </row>
    <row r="9" spans="1:6" s="4" customFormat="1" ht="16.5" x14ac:dyDescent="0.25">
      <c r="A9" s="494" t="s">
        <v>203</v>
      </c>
      <c r="B9" s="496">
        <v>16</v>
      </c>
      <c r="C9" s="479">
        <v>0.13008130081300814</v>
      </c>
      <c r="D9" s="486">
        <v>20</v>
      </c>
      <c r="E9" s="487">
        <v>0.15384615384615385</v>
      </c>
    </row>
    <row r="10" spans="1:6" s="4" customFormat="1" ht="16.5" x14ac:dyDescent="0.25">
      <c r="A10" s="491" t="s">
        <v>204</v>
      </c>
      <c r="B10" s="482">
        <v>16</v>
      </c>
      <c r="C10" s="477">
        <v>0.13008130081300814</v>
      </c>
      <c r="D10" s="433">
        <v>16</v>
      </c>
      <c r="E10" s="485">
        <v>0.12307692307692308</v>
      </c>
    </row>
    <row r="11" spans="1:6" s="4" customFormat="1" ht="18" customHeight="1" x14ac:dyDescent="0.25">
      <c r="A11" s="494" t="s">
        <v>205</v>
      </c>
      <c r="B11" s="496">
        <v>4</v>
      </c>
      <c r="C11" s="479">
        <v>3.2520325203252036E-2</v>
      </c>
      <c r="D11" s="486">
        <v>6</v>
      </c>
      <c r="E11" s="487">
        <v>4.6153846153846156E-2</v>
      </c>
    </row>
    <row r="12" spans="1:6" s="4" customFormat="1" ht="16.5" x14ac:dyDescent="0.25">
      <c r="A12" s="491" t="s">
        <v>207</v>
      </c>
      <c r="B12" s="482">
        <v>1</v>
      </c>
      <c r="C12" s="477">
        <v>8.130081300813009E-3</v>
      </c>
      <c r="D12" s="433">
        <v>1</v>
      </c>
      <c r="E12" s="485">
        <v>7.6923076923076927E-3</v>
      </c>
    </row>
    <row r="13" spans="1:6" s="4" customFormat="1" ht="16.5" x14ac:dyDescent="0.25">
      <c r="A13" s="494" t="s">
        <v>218</v>
      </c>
      <c r="B13" s="496">
        <v>2</v>
      </c>
      <c r="C13" s="479">
        <v>1.6260162601626018E-2</v>
      </c>
      <c r="D13" s="486">
        <v>2</v>
      </c>
      <c r="E13" s="487">
        <v>1.5384615384615385E-2</v>
      </c>
    </row>
    <row r="14" spans="1:6" s="4" customFormat="1" ht="16.5" x14ac:dyDescent="0.25">
      <c r="A14" s="491" t="s">
        <v>220</v>
      </c>
      <c r="B14" s="482">
        <v>2</v>
      </c>
      <c r="C14" s="477">
        <v>1.6260162601626018E-2</v>
      </c>
      <c r="D14" s="433">
        <v>2</v>
      </c>
      <c r="E14" s="485">
        <v>1.5384615384615385E-2</v>
      </c>
    </row>
    <row r="15" spans="1:6" s="4" customFormat="1" ht="16.5" x14ac:dyDescent="0.25">
      <c r="A15" s="494" t="s">
        <v>221</v>
      </c>
      <c r="B15" s="496">
        <v>3</v>
      </c>
      <c r="C15" s="479">
        <v>2.4390243902439025E-2</v>
      </c>
      <c r="D15" s="486">
        <v>3</v>
      </c>
      <c r="E15" s="487">
        <v>2.3076923076923078E-2</v>
      </c>
    </row>
    <row r="16" spans="1:6" s="4" customFormat="1" ht="16.5" x14ac:dyDescent="0.25">
      <c r="A16" s="491" t="s">
        <v>222</v>
      </c>
      <c r="B16" s="482">
        <v>1</v>
      </c>
      <c r="C16" s="477">
        <v>8.130081300813009E-3</v>
      </c>
      <c r="D16" s="433">
        <v>1</v>
      </c>
      <c r="E16" s="485">
        <v>7.6923076923076927E-3</v>
      </c>
    </row>
    <row r="17" spans="1:6" s="4" customFormat="1" ht="16.5" x14ac:dyDescent="0.25">
      <c r="A17" s="494" t="s">
        <v>208</v>
      </c>
      <c r="B17" s="496">
        <v>2</v>
      </c>
      <c r="C17" s="479">
        <v>1.6260162601626018E-2</v>
      </c>
      <c r="D17" s="486">
        <v>2</v>
      </c>
      <c r="E17" s="487">
        <v>1.5384615384615385E-2</v>
      </c>
    </row>
    <row r="18" spans="1:6" s="4" customFormat="1" ht="16.5" x14ac:dyDescent="0.25">
      <c r="A18" s="491" t="s">
        <v>260</v>
      </c>
      <c r="B18" s="482">
        <v>9</v>
      </c>
      <c r="C18" s="477">
        <v>7.3170731707317069E-2</v>
      </c>
      <c r="D18" s="433">
        <v>13</v>
      </c>
      <c r="E18" s="485">
        <v>0.1</v>
      </c>
      <c r="F18"/>
    </row>
    <row r="19" spans="1:6" s="4" customFormat="1" ht="16.5" x14ac:dyDescent="0.25">
      <c r="A19" s="494" t="s">
        <v>235</v>
      </c>
      <c r="B19" s="496">
        <v>2</v>
      </c>
      <c r="C19" s="479">
        <v>1.6260162601626018E-2</v>
      </c>
      <c r="D19" s="486">
        <v>2</v>
      </c>
      <c r="E19" s="487">
        <v>1.5384615384615385E-2</v>
      </c>
    </row>
    <row r="20" spans="1:6" s="4" customFormat="1" ht="16.5" x14ac:dyDescent="0.25">
      <c r="A20" s="491" t="s">
        <v>224</v>
      </c>
      <c r="B20" s="482">
        <v>6</v>
      </c>
      <c r="C20" s="477">
        <v>4.878048780487805E-2</v>
      </c>
      <c r="D20" s="433">
        <v>6</v>
      </c>
      <c r="E20" s="485">
        <v>4.6153846153846156E-2</v>
      </c>
    </row>
    <row r="21" spans="1:6" s="4" customFormat="1" ht="16.5" x14ac:dyDescent="0.25">
      <c r="A21" s="494" t="s">
        <v>210</v>
      </c>
      <c r="B21" s="496">
        <v>2</v>
      </c>
      <c r="C21" s="479">
        <v>1.6260162601626018E-2</v>
      </c>
      <c r="D21" s="486">
        <v>2</v>
      </c>
      <c r="E21" s="487">
        <v>1.5384615384615385E-2</v>
      </c>
    </row>
    <row r="22" spans="1:6" s="4" customFormat="1" ht="16.5" x14ac:dyDescent="0.25">
      <c r="A22" s="491" t="s">
        <v>225</v>
      </c>
      <c r="B22" s="482">
        <v>7</v>
      </c>
      <c r="C22" s="477">
        <v>5.6910569105691054E-2</v>
      </c>
      <c r="D22" s="433">
        <v>8</v>
      </c>
      <c r="E22" s="485">
        <v>6.1538461538461542E-2</v>
      </c>
    </row>
    <row r="23" spans="1:6" s="4" customFormat="1" ht="24" customHeight="1" x14ac:dyDescent="0.25">
      <c r="A23" s="494" t="s">
        <v>211</v>
      </c>
      <c r="B23" s="496">
        <v>1</v>
      </c>
      <c r="C23" s="479">
        <v>8.130081300813009E-3</v>
      </c>
      <c r="D23" s="486">
        <v>1</v>
      </c>
      <c r="E23" s="487">
        <v>7.6923076923076927E-3</v>
      </c>
    </row>
    <row r="24" spans="1:6" ht="16.5" x14ac:dyDescent="0.25">
      <c r="A24" s="491" t="s">
        <v>228</v>
      </c>
      <c r="B24" s="482">
        <v>6</v>
      </c>
      <c r="C24" s="477">
        <v>4.878048780487805E-2</v>
      </c>
      <c r="D24" s="433">
        <v>6</v>
      </c>
      <c r="E24" s="485">
        <v>4.6153846153846156E-2</v>
      </c>
      <c r="F24" s="4"/>
    </row>
    <row r="25" spans="1:6" ht="16.5" x14ac:dyDescent="0.25">
      <c r="A25" s="494" t="s">
        <v>213</v>
      </c>
      <c r="B25" s="496">
        <v>2</v>
      </c>
      <c r="C25" s="479">
        <v>1.6260162601626018E-2</v>
      </c>
      <c r="D25" s="486">
        <v>2</v>
      </c>
      <c r="E25" s="487">
        <v>1.5384615384615385E-2</v>
      </c>
      <c r="F25" s="4"/>
    </row>
    <row r="26" spans="1:6" ht="16.5" x14ac:dyDescent="0.25">
      <c r="A26" s="491" t="s">
        <v>214</v>
      </c>
      <c r="B26" s="482">
        <v>2</v>
      </c>
      <c r="C26" s="477">
        <v>1.6260162601626018E-2</v>
      </c>
      <c r="D26" s="433">
        <v>2</v>
      </c>
      <c r="E26" s="485">
        <v>1.5384615384615385E-2</v>
      </c>
      <c r="F26" s="4"/>
    </row>
    <row r="27" spans="1:6" ht="16.5" x14ac:dyDescent="0.25">
      <c r="A27" s="494" t="s">
        <v>229</v>
      </c>
      <c r="B27" s="496">
        <v>1</v>
      </c>
      <c r="C27" s="479">
        <v>8.130081300813009E-3</v>
      </c>
      <c r="D27" s="486">
        <v>2</v>
      </c>
      <c r="E27" s="487">
        <v>1.5384615384615385E-2</v>
      </c>
      <c r="F27" s="4"/>
    </row>
    <row r="28" spans="1:6" ht="16.5" x14ac:dyDescent="0.25">
      <c r="A28" s="491" t="s">
        <v>215</v>
      </c>
      <c r="B28" s="482">
        <v>18</v>
      </c>
      <c r="C28" s="477">
        <v>0.14634146341463414</v>
      </c>
      <c r="D28" s="433">
        <v>16</v>
      </c>
      <c r="E28" s="485">
        <v>0.12307692307692308</v>
      </c>
      <c r="F28"/>
    </row>
    <row r="29" spans="1:6" ht="16.5" x14ac:dyDescent="0.25">
      <c r="A29" s="498" t="s">
        <v>78</v>
      </c>
      <c r="B29" s="451">
        <v>123</v>
      </c>
      <c r="C29" s="452">
        <v>1</v>
      </c>
      <c r="D29" s="451">
        <v>130</v>
      </c>
      <c r="E29" s="453">
        <v>1</v>
      </c>
      <c r="F29" s="4"/>
    </row>
    <row r="30" spans="1:6" ht="16.5" x14ac:dyDescent="0.25">
      <c r="A30" s="604"/>
      <c r="B30" s="605"/>
      <c r="C30" s="606"/>
      <c r="D30" s="605"/>
      <c r="E30" s="606"/>
      <c r="F30" s="4"/>
    </row>
    <row r="31" spans="1:6" ht="19.5" customHeight="1" x14ac:dyDescent="0.25">
      <c r="A31" s="609" t="s">
        <v>261</v>
      </c>
      <c r="B31" s="610"/>
      <c r="C31" s="610"/>
      <c r="D31" s="610"/>
      <c r="E31" s="610"/>
    </row>
    <row r="33" spans="1:5" s="4" customFormat="1" ht="28.7" customHeight="1" x14ac:dyDescent="0.2">
      <c r="A33" s="975"/>
      <c r="B33" s="976"/>
      <c r="C33" s="976"/>
      <c r="D33" s="976"/>
      <c r="E33" s="976"/>
    </row>
  </sheetData>
  <sheetProtection selectLockedCells="1" selectUnlockedCells="1"/>
  <mergeCells count="4">
    <mergeCell ref="A3:E3"/>
    <mergeCell ref="A4:E4"/>
    <mergeCell ref="A5:E5"/>
    <mergeCell ref="A33:E33"/>
  </mergeCells>
  <conditionalFormatting sqref="A4:A5">
    <cfRule type="duplicateValues" dxfId="54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3C18-9D6A-407B-B6F0-BDF3BB8A9F2D}">
  <dimension ref="A1:G37"/>
  <sheetViews>
    <sheetView showGridLines="0" zoomScale="87" zoomScaleNormal="87" workbookViewId="0"/>
  </sheetViews>
  <sheetFormatPr baseColWidth="10" defaultColWidth="11.42578125" defaultRowHeight="15" x14ac:dyDescent="0.25"/>
  <cols>
    <col min="1" max="1" width="24.140625" style="9" customWidth="1"/>
    <col min="2" max="2" width="18.42578125" style="9" customWidth="1"/>
    <col min="3" max="3" width="11.42578125" style="9"/>
    <col min="4" max="4" width="16.7109375" style="9" customWidth="1"/>
    <col min="5" max="5" width="17.7109375" style="9" customWidth="1"/>
    <col min="6" max="6" width="11.42578125" style="14"/>
    <col min="7" max="16384" width="11.42578125" style="9"/>
  </cols>
  <sheetData>
    <row r="1" spans="1:6" s="7" customFormat="1" ht="59.25" customHeight="1" x14ac:dyDescent="0.3">
      <c r="F1" s="12"/>
    </row>
    <row r="2" spans="1:6" s="8" customFormat="1" ht="3.75" customHeight="1" x14ac:dyDescent="0.25">
      <c r="F2" s="13"/>
    </row>
    <row r="3" spans="1:6" ht="41.25" customHeight="1" x14ac:dyDescent="0.3">
      <c r="A3" s="956" t="s">
        <v>586</v>
      </c>
      <c r="B3" s="956"/>
      <c r="C3" s="956"/>
      <c r="D3" s="959"/>
      <c r="E3" s="959"/>
    </row>
    <row r="4" spans="1:6" ht="63" customHeight="1" x14ac:dyDescent="0.25">
      <c r="A4" s="950" t="s">
        <v>262</v>
      </c>
      <c r="B4" s="950"/>
      <c r="C4" s="950"/>
      <c r="D4" s="950"/>
      <c r="E4" s="950"/>
    </row>
    <row r="5" spans="1:6" ht="22.35" customHeight="1" x14ac:dyDescent="0.3">
      <c r="A5" s="974" t="s">
        <v>263</v>
      </c>
      <c r="B5" s="974"/>
      <c r="C5" s="974"/>
      <c r="D5" s="974"/>
      <c r="E5" s="974"/>
    </row>
    <row r="7" spans="1:6" s="4" customFormat="1" ht="37.5" customHeight="1" x14ac:dyDescent="0.2">
      <c r="A7" s="585" t="s">
        <v>198</v>
      </c>
      <c r="B7" s="819" t="s">
        <v>199</v>
      </c>
      <c r="C7" s="819" t="s">
        <v>200</v>
      </c>
      <c r="D7" s="819" t="s">
        <v>201</v>
      </c>
      <c r="E7" s="586" t="s">
        <v>200</v>
      </c>
      <c r="F7" s="15"/>
    </row>
    <row r="8" spans="1:6" s="4" customFormat="1" ht="16.5" x14ac:dyDescent="0.2">
      <c r="A8" s="491" t="s">
        <v>232</v>
      </c>
      <c r="B8" s="439">
        <v>1</v>
      </c>
      <c r="C8" s="483">
        <f>B8/136</f>
        <v>7.3529411764705881E-3</v>
      </c>
      <c r="D8" s="482">
        <v>1</v>
      </c>
      <c r="E8" s="492">
        <v>6.6666666666666671E-3</v>
      </c>
      <c r="F8" s="15"/>
    </row>
    <row r="9" spans="1:6" s="4" customFormat="1" ht="16.5" x14ac:dyDescent="0.25">
      <c r="A9" s="494" t="s">
        <v>202</v>
      </c>
      <c r="B9" s="449">
        <v>46</v>
      </c>
      <c r="C9" s="495">
        <f>B9/136</f>
        <v>0.33823529411764708</v>
      </c>
      <c r="D9" s="496">
        <v>48</v>
      </c>
      <c r="E9" s="497">
        <v>0.32</v>
      </c>
      <c r="F9" s="1"/>
    </row>
    <row r="10" spans="1:6" s="4" customFormat="1" ht="16.5" x14ac:dyDescent="0.2">
      <c r="A10" s="491" t="s">
        <v>233</v>
      </c>
      <c r="B10" s="488">
        <v>2</v>
      </c>
      <c r="C10" s="490">
        <f t="shared" ref="C10:C32" si="0">B10/136</f>
        <v>1.4705882352941176E-2</v>
      </c>
      <c r="D10" s="482">
        <v>2</v>
      </c>
      <c r="E10" s="492">
        <v>1.3333333333333334E-2</v>
      </c>
      <c r="F10" s="15"/>
    </row>
    <row r="11" spans="1:6" s="4" customFormat="1" ht="18" customHeight="1" x14ac:dyDescent="0.2">
      <c r="A11" s="494" t="s">
        <v>203</v>
      </c>
      <c r="B11" s="449">
        <v>3</v>
      </c>
      <c r="C11" s="495">
        <f t="shared" si="0"/>
        <v>2.2058823529411766E-2</v>
      </c>
      <c r="D11" s="496">
        <v>3</v>
      </c>
      <c r="E11" s="497">
        <v>0.02</v>
      </c>
      <c r="F11" s="15"/>
    </row>
    <row r="12" spans="1:6" s="4" customFormat="1" ht="16.5" x14ac:dyDescent="0.2">
      <c r="A12" s="491" t="s">
        <v>204</v>
      </c>
      <c r="B12" s="488">
        <v>14</v>
      </c>
      <c r="C12" s="490">
        <f t="shared" si="0"/>
        <v>0.10294117647058823</v>
      </c>
      <c r="D12" s="482">
        <v>15</v>
      </c>
      <c r="E12" s="492">
        <v>0.1</v>
      </c>
      <c r="F12" s="15"/>
    </row>
    <row r="13" spans="1:6" s="4" customFormat="1" ht="16.5" x14ac:dyDescent="0.2">
      <c r="A13" s="494" t="s">
        <v>205</v>
      </c>
      <c r="B13" s="449">
        <v>6</v>
      </c>
      <c r="C13" s="495">
        <f t="shared" si="0"/>
        <v>4.4117647058823532E-2</v>
      </c>
      <c r="D13" s="496">
        <v>6</v>
      </c>
      <c r="E13" s="497">
        <v>0.04</v>
      </c>
      <c r="F13" s="15"/>
    </row>
    <row r="14" spans="1:6" s="4" customFormat="1" ht="16.5" x14ac:dyDescent="0.2">
      <c r="A14" s="491" t="s">
        <v>206</v>
      </c>
      <c r="B14" s="488">
        <v>2</v>
      </c>
      <c r="C14" s="490">
        <f t="shared" si="0"/>
        <v>1.4705882352941176E-2</v>
      </c>
      <c r="D14" s="482">
        <v>2</v>
      </c>
      <c r="E14" s="492">
        <v>1.3333333333333334E-2</v>
      </c>
      <c r="F14" s="15"/>
    </row>
    <row r="15" spans="1:6" s="4" customFormat="1" ht="16.5" x14ac:dyDescent="0.2">
      <c r="A15" s="494" t="s">
        <v>207</v>
      </c>
      <c r="B15" s="449">
        <v>4</v>
      </c>
      <c r="C15" s="495">
        <f t="shared" si="0"/>
        <v>2.9411764705882353E-2</v>
      </c>
      <c r="D15" s="496">
        <v>6</v>
      </c>
      <c r="E15" s="497">
        <v>0.04</v>
      </c>
      <c r="F15" s="15"/>
    </row>
    <row r="16" spans="1:6" s="4" customFormat="1" ht="16.5" x14ac:dyDescent="0.2">
      <c r="A16" s="491" t="s">
        <v>219</v>
      </c>
      <c r="B16" s="488">
        <v>1</v>
      </c>
      <c r="C16" s="490">
        <f t="shared" si="0"/>
        <v>7.3529411764705881E-3</v>
      </c>
      <c r="D16" s="482">
        <v>1</v>
      </c>
      <c r="E16" s="492">
        <v>6.6666666666666671E-3</v>
      </c>
      <c r="F16" s="15"/>
    </row>
    <row r="17" spans="1:7" s="4" customFormat="1" ht="16.5" x14ac:dyDescent="0.2">
      <c r="A17" s="494" t="s">
        <v>220</v>
      </c>
      <c r="B17" s="449">
        <v>1</v>
      </c>
      <c r="C17" s="495">
        <f t="shared" si="0"/>
        <v>7.3529411764705881E-3</v>
      </c>
      <c r="D17" s="496">
        <v>2</v>
      </c>
      <c r="E17" s="497">
        <v>1.3333333333333334E-2</v>
      </c>
      <c r="F17" s="15"/>
    </row>
    <row r="18" spans="1:7" s="4" customFormat="1" ht="16.5" x14ac:dyDescent="0.2">
      <c r="A18" s="491" t="s">
        <v>221</v>
      </c>
      <c r="B18" s="488">
        <v>2</v>
      </c>
      <c r="C18" s="490">
        <f t="shared" si="0"/>
        <v>1.4705882352941176E-2</v>
      </c>
      <c r="D18" s="482">
        <v>2</v>
      </c>
      <c r="E18" s="492">
        <v>1.3333333333333334E-2</v>
      </c>
      <c r="F18" s="15"/>
    </row>
    <row r="19" spans="1:7" s="4" customFormat="1" ht="16.5" x14ac:dyDescent="0.2">
      <c r="A19" s="494" t="s">
        <v>222</v>
      </c>
      <c r="B19" s="449">
        <v>1</v>
      </c>
      <c r="C19" s="495">
        <f t="shared" si="0"/>
        <v>7.3529411764705881E-3</v>
      </c>
      <c r="D19" s="496">
        <v>1</v>
      </c>
      <c r="E19" s="497">
        <v>6.6666666666666671E-3</v>
      </c>
      <c r="F19" s="15"/>
    </row>
    <row r="20" spans="1:7" s="4" customFormat="1" ht="16.5" x14ac:dyDescent="0.2">
      <c r="A20" s="491" t="s">
        <v>264</v>
      </c>
      <c r="B20" s="488">
        <v>1</v>
      </c>
      <c r="C20" s="490">
        <f t="shared" si="0"/>
        <v>7.3529411764705881E-3</v>
      </c>
      <c r="D20" s="482">
        <v>2</v>
      </c>
      <c r="E20" s="492">
        <v>1.3333333333333334E-2</v>
      </c>
      <c r="F20" s="15"/>
    </row>
    <row r="21" spans="1:7" s="4" customFormat="1" ht="16.5" x14ac:dyDescent="0.2">
      <c r="A21" s="494" t="s">
        <v>209</v>
      </c>
      <c r="B21" s="449">
        <v>10</v>
      </c>
      <c r="C21" s="495">
        <f t="shared" si="0"/>
        <v>7.3529411764705885E-2</v>
      </c>
      <c r="D21" s="496">
        <v>10</v>
      </c>
      <c r="E21" s="497">
        <v>6.6666666666666666E-2</v>
      </c>
      <c r="F21" s="15"/>
    </row>
    <row r="22" spans="1:7" s="4" customFormat="1" ht="16.5" x14ac:dyDescent="0.2">
      <c r="A22" s="491" t="s">
        <v>235</v>
      </c>
      <c r="B22" s="488">
        <v>2</v>
      </c>
      <c r="C22" s="490">
        <f t="shared" si="0"/>
        <v>1.4705882352941176E-2</v>
      </c>
      <c r="D22" s="482">
        <v>2</v>
      </c>
      <c r="E22" s="492">
        <v>1.3333333333333334E-2</v>
      </c>
      <c r="F22" s="15"/>
    </row>
    <row r="23" spans="1:7" s="4" customFormat="1" ht="16.350000000000001" customHeight="1" x14ac:dyDescent="0.2">
      <c r="A23" s="494" t="s">
        <v>224</v>
      </c>
      <c r="B23" s="449">
        <v>4</v>
      </c>
      <c r="C23" s="495">
        <f t="shared" si="0"/>
        <v>2.9411764705882353E-2</v>
      </c>
      <c r="D23" s="496">
        <v>12</v>
      </c>
      <c r="E23" s="497">
        <v>0.08</v>
      </c>
      <c r="F23" s="15"/>
    </row>
    <row r="24" spans="1:7" ht="16.5" x14ac:dyDescent="0.25">
      <c r="A24" s="491" t="s">
        <v>265</v>
      </c>
      <c r="B24" s="488">
        <v>0</v>
      </c>
      <c r="C24" s="490">
        <f t="shared" si="0"/>
        <v>0</v>
      </c>
      <c r="D24" s="439">
        <v>0</v>
      </c>
      <c r="E24" s="492">
        <f t="shared" ref="E24" si="1">D24/130</f>
        <v>0</v>
      </c>
      <c r="F24" s="15"/>
      <c r="G24" s="4"/>
    </row>
    <row r="25" spans="1:7" ht="16.5" x14ac:dyDescent="0.25">
      <c r="A25" s="494" t="s">
        <v>225</v>
      </c>
      <c r="B25" s="449">
        <v>11</v>
      </c>
      <c r="C25" s="495">
        <f t="shared" si="0"/>
        <v>8.0882352941176475E-2</v>
      </c>
      <c r="D25" s="496">
        <v>10</v>
      </c>
      <c r="E25" s="497">
        <v>6.6666666666666693E-2</v>
      </c>
      <c r="F25" s="15"/>
      <c r="G25" s="4"/>
    </row>
    <row r="26" spans="1:7" ht="16.5" x14ac:dyDescent="0.25">
      <c r="A26" s="491" t="s">
        <v>211</v>
      </c>
      <c r="B26" s="488">
        <v>2</v>
      </c>
      <c r="C26" s="490">
        <f t="shared" si="0"/>
        <v>1.4705882352941176E-2</v>
      </c>
      <c r="D26" s="482">
        <v>2</v>
      </c>
      <c r="E26" s="492">
        <v>1.3333333333333334E-2</v>
      </c>
      <c r="F26" s="15"/>
      <c r="G26" s="4"/>
    </row>
    <row r="27" spans="1:7" ht="16.5" x14ac:dyDescent="0.25">
      <c r="A27" s="494" t="s">
        <v>226</v>
      </c>
      <c r="B27" s="449">
        <v>4</v>
      </c>
      <c r="C27" s="495">
        <f t="shared" si="0"/>
        <v>2.9411764705882353E-2</v>
      </c>
      <c r="D27" s="496">
        <v>4</v>
      </c>
      <c r="E27" s="497">
        <v>2.6666666666666668E-2</v>
      </c>
      <c r="F27" s="15"/>
      <c r="G27" s="4"/>
    </row>
    <row r="28" spans="1:7" ht="16.5" x14ac:dyDescent="0.25">
      <c r="A28" s="491" t="s">
        <v>228</v>
      </c>
      <c r="B28" s="488">
        <v>4</v>
      </c>
      <c r="C28" s="490">
        <f t="shared" si="0"/>
        <v>2.9411764705882353E-2</v>
      </c>
      <c r="D28" s="482">
        <v>4</v>
      </c>
      <c r="E28" s="492">
        <v>2.6666666666666668E-2</v>
      </c>
      <c r="F28" s="15"/>
      <c r="G28" s="4"/>
    </row>
    <row r="29" spans="1:7" ht="16.5" x14ac:dyDescent="0.25">
      <c r="A29" s="494" t="s">
        <v>213</v>
      </c>
      <c r="B29" s="449">
        <v>3</v>
      </c>
      <c r="C29" s="495">
        <f t="shared" si="0"/>
        <v>2.2058823529411766E-2</v>
      </c>
      <c r="D29" s="496">
        <v>3</v>
      </c>
      <c r="E29" s="497">
        <v>0.02</v>
      </c>
      <c r="F29" s="15"/>
      <c r="G29" s="4"/>
    </row>
    <row r="30" spans="1:7" ht="16.5" x14ac:dyDescent="0.25">
      <c r="A30" s="491" t="s">
        <v>214</v>
      </c>
      <c r="B30" s="488">
        <v>3</v>
      </c>
      <c r="C30" s="490">
        <f t="shared" si="0"/>
        <v>2.2058823529411766E-2</v>
      </c>
      <c r="D30" s="482">
        <v>3</v>
      </c>
      <c r="E30" s="492">
        <v>0.02</v>
      </c>
      <c r="F30" s="15"/>
      <c r="G30" s="4"/>
    </row>
    <row r="31" spans="1:7" ht="16.5" x14ac:dyDescent="0.25">
      <c r="A31" s="494" t="s">
        <v>229</v>
      </c>
      <c r="B31" s="449">
        <v>2</v>
      </c>
      <c r="C31" s="495">
        <f t="shared" si="0"/>
        <v>1.4705882352941176E-2</v>
      </c>
      <c r="D31" s="496">
        <v>2</v>
      </c>
      <c r="E31" s="497">
        <v>1.3333333333333334E-2</v>
      </c>
      <c r="F31" s="15"/>
      <c r="G31" s="4"/>
    </row>
    <row r="32" spans="1:7" ht="16.5" x14ac:dyDescent="0.25">
      <c r="A32" s="491" t="s">
        <v>215</v>
      </c>
      <c r="B32" s="488">
        <v>7</v>
      </c>
      <c r="C32" s="490">
        <f t="shared" si="0"/>
        <v>5.1470588235294115E-2</v>
      </c>
      <c r="D32" s="482">
        <v>7</v>
      </c>
      <c r="E32" s="492">
        <v>4.6666666666666669E-2</v>
      </c>
      <c r="F32" s="15"/>
      <c r="G32" s="4"/>
    </row>
    <row r="33" spans="1:7" ht="16.5" x14ac:dyDescent="0.3">
      <c r="A33" s="498" t="s">
        <v>78</v>
      </c>
      <c r="B33" s="466">
        <f t="shared" ref="B33:E33" si="2">SUM(B8:B32)</f>
        <v>136</v>
      </c>
      <c r="C33" s="499">
        <f t="shared" si="2"/>
        <v>0.99999999999999967</v>
      </c>
      <c r="D33" s="466">
        <f t="shared" si="2"/>
        <v>150</v>
      </c>
      <c r="E33" s="500">
        <f t="shared" si="2"/>
        <v>0.99999999999999978</v>
      </c>
      <c r="F33" s="15"/>
      <c r="G33" s="4"/>
    </row>
    <row r="34" spans="1:7" ht="16.5" x14ac:dyDescent="0.3">
      <c r="A34" s="604"/>
      <c r="B34" s="607"/>
      <c r="C34" s="608"/>
      <c r="D34" s="607"/>
      <c r="E34" s="608"/>
      <c r="F34" s="15"/>
      <c r="G34" s="4"/>
    </row>
    <row r="35" spans="1:7" ht="21" customHeight="1" x14ac:dyDescent="0.25">
      <c r="A35" s="609" t="s">
        <v>261</v>
      </c>
      <c r="B35" s="610"/>
      <c r="C35" s="610"/>
      <c r="D35" s="610"/>
      <c r="E35" s="610"/>
    </row>
    <row r="37" spans="1:7" ht="27.6" customHeight="1" x14ac:dyDescent="0.25">
      <c r="A37" s="975"/>
      <c r="B37" s="976"/>
      <c r="C37" s="976"/>
      <c r="D37" s="976"/>
      <c r="E37" s="976"/>
    </row>
  </sheetData>
  <sheetProtection selectLockedCells="1" selectUnlockedCells="1"/>
  <mergeCells count="4">
    <mergeCell ref="A3:E3"/>
    <mergeCell ref="A4:E4"/>
    <mergeCell ref="A5:E5"/>
    <mergeCell ref="A37:E37"/>
  </mergeCells>
  <conditionalFormatting sqref="A4:A5">
    <cfRule type="duplicateValues" dxfId="53" priority="3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D919-9258-4B5F-A9F9-55B7419BB8DD}">
  <dimension ref="A1:K44"/>
  <sheetViews>
    <sheetView showGridLines="0" zoomScale="115" zoomScaleNormal="11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82.5" customHeight="1" x14ac:dyDescent="0.25"/>
    <row r="2" spans="1:11" ht="3.75" customHeight="1" x14ac:dyDescent="0.25"/>
    <row r="3" spans="1:11" s="158" customFormat="1" ht="45" customHeight="1" x14ac:dyDescent="0.3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19.5" customHeight="1" x14ac:dyDescent="0.3">
      <c r="A4" s="154" t="s">
        <v>86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ht="16.5" x14ac:dyDescent="0.3">
      <c r="A5" s="154" t="s">
        <v>80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ht="16.5" x14ac:dyDescent="0.3">
      <c r="A6" s="36" t="s">
        <v>87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8" spans="1:11" ht="30" customHeight="1" x14ac:dyDescent="0.25">
      <c r="A8" s="933" t="s">
        <v>88</v>
      </c>
      <c r="B8" s="935">
        <v>2019</v>
      </c>
      <c r="C8" s="936"/>
      <c r="D8" s="940">
        <v>2020</v>
      </c>
      <c r="E8" s="936"/>
      <c r="F8" s="940">
        <v>2021</v>
      </c>
      <c r="G8" s="936"/>
      <c r="H8" s="940">
        <v>2022</v>
      </c>
      <c r="I8" s="936"/>
      <c r="J8" s="937">
        <v>2023</v>
      </c>
      <c r="K8" s="938"/>
    </row>
    <row r="9" spans="1:11" ht="18" customHeight="1" x14ac:dyDescent="0.25">
      <c r="A9" s="939"/>
      <c r="B9" s="570" t="s">
        <v>78</v>
      </c>
      <c r="C9" s="571" t="s">
        <v>79</v>
      </c>
      <c r="D9" s="159" t="s">
        <v>78</v>
      </c>
      <c r="E9" s="571" t="s">
        <v>79</v>
      </c>
      <c r="F9" s="159" t="s">
        <v>78</v>
      </c>
      <c r="G9" s="571" t="s">
        <v>79</v>
      </c>
      <c r="H9" s="159" t="s">
        <v>78</v>
      </c>
      <c r="I9" s="571" t="s">
        <v>79</v>
      </c>
      <c r="J9" s="811" t="s">
        <v>78</v>
      </c>
      <c r="K9" s="572" t="s">
        <v>79</v>
      </c>
    </row>
    <row r="10" spans="1:11" ht="18" customHeight="1" x14ac:dyDescent="0.25">
      <c r="A10" s="107" t="s">
        <v>80</v>
      </c>
      <c r="B10" s="160">
        <v>126080.961379313</v>
      </c>
      <c r="C10" s="161">
        <v>100</v>
      </c>
      <c r="D10" s="160">
        <v>117261.304951187</v>
      </c>
      <c r="E10" s="161">
        <v>100</v>
      </c>
      <c r="F10" s="160">
        <v>121447.83500932901</v>
      </c>
      <c r="G10" s="161">
        <v>100</v>
      </c>
      <c r="H10" s="160">
        <v>125496.119993252</v>
      </c>
      <c r="I10" s="161">
        <v>100</v>
      </c>
      <c r="J10" s="162">
        <v>142204.41206077099</v>
      </c>
      <c r="K10" s="163">
        <v>100</v>
      </c>
    </row>
    <row r="11" spans="1:11" ht="18.75" customHeight="1" x14ac:dyDescent="0.3">
      <c r="A11" s="30" t="s">
        <v>89</v>
      </c>
      <c r="B11" s="164">
        <v>85936.114557234498</v>
      </c>
      <c r="C11" s="165">
        <v>68.159469611511497</v>
      </c>
      <c r="D11" s="164">
        <v>84030.056203587505</v>
      </c>
      <c r="E11" s="165">
        <v>71.660516006168805</v>
      </c>
      <c r="F11" s="164">
        <v>84604.262500859695</v>
      </c>
      <c r="G11" s="165">
        <v>69.6630470970197</v>
      </c>
      <c r="H11" s="164">
        <v>85372.237783452496</v>
      </c>
      <c r="I11" s="165">
        <v>68.027790650454193</v>
      </c>
      <c r="J11" s="85">
        <v>95703.4710973771</v>
      </c>
      <c r="K11" s="84">
        <v>67.299930930749198</v>
      </c>
    </row>
    <row r="12" spans="1:11" ht="18.75" customHeight="1" x14ac:dyDescent="0.3">
      <c r="A12" s="106" t="s">
        <v>90</v>
      </c>
      <c r="B12" s="166">
        <v>40144.846822078602</v>
      </c>
      <c r="C12" s="167">
        <v>31.840530388488499</v>
      </c>
      <c r="D12" s="166">
        <v>33231.248747599202</v>
      </c>
      <c r="E12" s="167">
        <v>28.339483993831202</v>
      </c>
      <c r="F12" s="166">
        <v>36843.5725084695</v>
      </c>
      <c r="G12" s="167">
        <v>30.3369529029803</v>
      </c>
      <c r="H12" s="166">
        <v>40123.882209799798</v>
      </c>
      <c r="I12" s="167">
        <v>31.9722093495458</v>
      </c>
      <c r="J12" s="168">
        <v>46500.940963394103</v>
      </c>
      <c r="K12" s="169">
        <v>32.700069069250802</v>
      </c>
    </row>
    <row r="13" spans="1:11" ht="12" customHeight="1" x14ac:dyDescent="0.25"/>
    <row r="14" spans="1:11" ht="12" customHeight="1" x14ac:dyDescent="0.25">
      <c r="A14" s="603" t="s">
        <v>91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4.25" customHeight="1" x14ac:dyDescent="0.25">
      <c r="A15" s="930" t="s">
        <v>92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</row>
    <row r="16" spans="1:11" ht="12" customHeight="1" x14ac:dyDescent="0.3">
      <c r="A16" s="6" t="s">
        <v>85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</sheetData>
  <sheetProtection selectLockedCells="1" selectUnlockedCells="1"/>
  <mergeCells count="8">
    <mergeCell ref="A15:K15"/>
    <mergeCell ref="J8:K8"/>
    <mergeCell ref="A3:K3"/>
    <mergeCell ref="A8:A9"/>
    <mergeCell ref="B8:C8"/>
    <mergeCell ref="D8:E8"/>
    <mergeCell ref="F8:G8"/>
    <mergeCell ref="H8:I8"/>
  </mergeCells>
  <conditionalFormatting sqref="A4:C6">
    <cfRule type="duplicateValues" dxfId="118" priority="4"/>
  </conditionalFormatting>
  <conditionalFormatting sqref="D4:G6">
    <cfRule type="duplicateValues" dxfId="117" priority="3"/>
  </conditionalFormatting>
  <conditionalFormatting sqref="H4:I6">
    <cfRule type="duplicateValues" dxfId="116" priority="2"/>
  </conditionalFormatting>
  <conditionalFormatting sqref="J4:K6">
    <cfRule type="duplicateValues" dxfId="115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2844-F5A9-4FDB-9DF5-FD024A90332B}">
  <dimension ref="A1:F38"/>
  <sheetViews>
    <sheetView showGridLines="0" zoomScale="87" zoomScaleNormal="87" workbookViewId="0"/>
  </sheetViews>
  <sheetFormatPr baseColWidth="10" defaultColWidth="11.42578125" defaultRowHeight="15" x14ac:dyDescent="0.25"/>
  <cols>
    <col min="1" max="1" width="19.5703125" style="9" customWidth="1"/>
    <col min="2" max="2" width="18.85546875" style="9" customWidth="1"/>
    <col min="3" max="3" width="11.42578125" style="9"/>
    <col min="4" max="4" width="19.85546875" style="9" customWidth="1"/>
    <col min="5" max="16384" width="11.42578125" style="9"/>
  </cols>
  <sheetData>
    <row r="1" spans="1:5" s="7" customFormat="1" ht="66" customHeight="1" x14ac:dyDescent="0.3"/>
    <row r="2" spans="1:5" s="8" customFormat="1" ht="43.5" customHeight="1" x14ac:dyDescent="0.3">
      <c r="A2" s="956" t="s">
        <v>181</v>
      </c>
      <c r="B2" s="956"/>
      <c r="C2" s="956"/>
      <c r="D2" s="959"/>
      <c r="E2" s="959"/>
    </row>
    <row r="3" spans="1:5" ht="54.75" customHeight="1" x14ac:dyDescent="0.25">
      <c r="A3" s="950" t="s">
        <v>266</v>
      </c>
      <c r="B3" s="950"/>
      <c r="C3" s="950"/>
      <c r="D3" s="950"/>
      <c r="E3" s="950"/>
    </row>
    <row r="4" spans="1:5" ht="22.35" customHeight="1" x14ac:dyDescent="0.3">
      <c r="A4" s="974" t="s">
        <v>197</v>
      </c>
      <c r="B4" s="974"/>
      <c r="C4" s="974"/>
      <c r="D4" s="974"/>
      <c r="E4" s="974"/>
    </row>
    <row r="6" spans="1:5" s="4" customFormat="1" ht="30" customHeight="1" x14ac:dyDescent="0.2">
      <c r="A6" s="590" t="s">
        <v>198</v>
      </c>
      <c r="B6" s="590" t="s">
        <v>199</v>
      </c>
      <c r="C6" s="590" t="s">
        <v>200</v>
      </c>
      <c r="D6" s="590" t="s">
        <v>201</v>
      </c>
      <c r="E6" s="590" t="s">
        <v>200</v>
      </c>
    </row>
    <row r="7" spans="1:5" s="4" customFormat="1" ht="16.5" x14ac:dyDescent="0.2">
      <c r="A7" s="591" t="s">
        <v>202</v>
      </c>
      <c r="B7" s="583">
        <v>59</v>
      </c>
      <c r="C7" s="584">
        <f>B7/B34</f>
        <v>0.16619718309859155</v>
      </c>
      <c r="D7" s="583">
        <v>56</v>
      </c>
      <c r="E7" s="584">
        <v>0.15469613259668508</v>
      </c>
    </row>
    <row r="8" spans="1:5" s="4" customFormat="1" ht="16.5" x14ac:dyDescent="0.2">
      <c r="A8" s="617" t="s">
        <v>233</v>
      </c>
      <c r="B8" s="598">
        <v>1</v>
      </c>
      <c r="C8" s="599">
        <f>B8/B34</f>
        <v>2.8169014084507044E-3</v>
      </c>
      <c r="D8" s="598">
        <v>1</v>
      </c>
      <c r="E8" s="599">
        <v>2.7624309392265192E-3</v>
      </c>
    </row>
    <row r="9" spans="1:5" s="4" customFormat="1" ht="16.5" x14ac:dyDescent="0.2">
      <c r="A9" s="591" t="s">
        <v>203</v>
      </c>
      <c r="B9" s="592">
        <v>12</v>
      </c>
      <c r="C9" s="593">
        <f>B9/B34</f>
        <v>3.3802816901408447E-2</v>
      </c>
      <c r="D9" s="592">
        <v>10</v>
      </c>
      <c r="E9" s="584">
        <v>2.7624309392265192E-2</v>
      </c>
    </row>
    <row r="10" spans="1:5" s="4" customFormat="1" ht="18" customHeight="1" x14ac:dyDescent="0.2">
      <c r="A10" s="617" t="s">
        <v>204</v>
      </c>
      <c r="B10" s="598">
        <v>20</v>
      </c>
      <c r="C10" s="599">
        <f>B10/B34</f>
        <v>5.6338028169014086E-2</v>
      </c>
      <c r="D10" s="598">
        <v>16</v>
      </c>
      <c r="E10" s="599">
        <v>4.4198895027624308E-2</v>
      </c>
    </row>
    <row r="11" spans="1:5" s="4" customFormat="1" ht="16.5" x14ac:dyDescent="0.2">
      <c r="A11" s="591" t="s">
        <v>205</v>
      </c>
      <c r="B11" s="592">
        <v>11</v>
      </c>
      <c r="C11" s="593">
        <f>B11/B34</f>
        <v>3.0985915492957747E-2</v>
      </c>
      <c r="D11" s="592">
        <v>12</v>
      </c>
      <c r="E11" s="584">
        <v>3.3149171270718231E-2</v>
      </c>
    </row>
    <row r="12" spans="1:5" s="4" customFormat="1" ht="16.5" x14ac:dyDescent="0.2">
      <c r="A12" s="617" t="s">
        <v>206</v>
      </c>
      <c r="B12" s="598">
        <v>6</v>
      </c>
      <c r="C12" s="599">
        <f>B12/B34</f>
        <v>1.6901408450704224E-2</v>
      </c>
      <c r="D12" s="598">
        <v>6</v>
      </c>
      <c r="E12" s="599">
        <v>1.6574585635359115E-2</v>
      </c>
    </row>
    <row r="13" spans="1:5" s="4" customFormat="1" ht="16.5" x14ac:dyDescent="0.2">
      <c r="A13" s="591" t="s">
        <v>207</v>
      </c>
      <c r="B13" s="592">
        <v>7</v>
      </c>
      <c r="C13" s="593">
        <f>B13/B34</f>
        <v>1.9718309859154931E-2</v>
      </c>
      <c r="D13" s="592">
        <v>5</v>
      </c>
      <c r="E13" s="584">
        <v>1.3812154696132596E-2</v>
      </c>
    </row>
    <row r="14" spans="1:5" s="4" customFormat="1" ht="16.5" x14ac:dyDescent="0.2">
      <c r="A14" s="617" t="s">
        <v>218</v>
      </c>
      <c r="B14" s="600">
        <v>0</v>
      </c>
      <c r="C14" s="599">
        <f>B14/B34</f>
        <v>0</v>
      </c>
      <c r="D14" s="598">
        <v>1</v>
      </c>
      <c r="E14" s="599">
        <v>2.7624309392265192E-3</v>
      </c>
    </row>
    <row r="15" spans="1:5" s="4" customFormat="1" ht="16.5" x14ac:dyDescent="0.2">
      <c r="A15" s="591" t="s">
        <v>219</v>
      </c>
      <c r="B15" s="592">
        <v>1</v>
      </c>
      <c r="C15" s="593">
        <f>B15/B34</f>
        <v>2.8169014084507044E-3</v>
      </c>
      <c r="D15" s="592">
        <v>1</v>
      </c>
      <c r="E15" s="584">
        <v>2.7624309392265192E-3</v>
      </c>
    </row>
    <row r="16" spans="1:5" s="4" customFormat="1" ht="16.5" x14ac:dyDescent="0.2">
      <c r="A16" s="617" t="s">
        <v>220</v>
      </c>
      <c r="B16" s="598">
        <v>7</v>
      </c>
      <c r="C16" s="599">
        <f>B16/B34</f>
        <v>1.9718309859154931E-2</v>
      </c>
      <c r="D16" s="598">
        <v>7</v>
      </c>
      <c r="E16" s="599">
        <v>1.9337016574585635E-2</v>
      </c>
    </row>
    <row r="17" spans="1:6" s="4" customFormat="1" ht="16.5" x14ac:dyDescent="0.2">
      <c r="A17" s="591" t="s">
        <v>221</v>
      </c>
      <c r="B17" s="592">
        <v>6</v>
      </c>
      <c r="C17" s="593">
        <f>B17/B34</f>
        <v>1.6901408450704224E-2</v>
      </c>
      <c r="D17" s="592">
        <v>6</v>
      </c>
      <c r="E17" s="584">
        <v>1.6574585635359115E-2</v>
      </c>
    </row>
    <row r="18" spans="1:6" s="4" customFormat="1" ht="16.5" x14ac:dyDescent="0.2">
      <c r="A18" s="617" t="s">
        <v>222</v>
      </c>
      <c r="B18" s="598">
        <v>7</v>
      </c>
      <c r="C18" s="599">
        <f>B18/B34</f>
        <v>1.9718309859154931E-2</v>
      </c>
      <c r="D18" s="598">
        <v>7</v>
      </c>
      <c r="E18" s="599">
        <v>1.9337016574585635E-2</v>
      </c>
    </row>
    <row r="19" spans="1:6" s="4" customFormat="1" ht="16.5" x14ac:dyDescent="0.2">
      <c r="A19" s="591" t="s">
        <v>208</v>
      </c>
      <c r="B19" s="592">
        <v>14</v>
      </c>
      <c r="C19" s="593">
        <f>B19/B34</f>
        <v>3.9436619718309862E-2</v>
      </c>
      <c r="D19" s="592">
        <v>15</v>
      </c>
      <c r="E19" s="584">
        <v>4.1436464088397788E-2</v>
      </c>
    </row>
    <row r="20" spans="1:6" s="4" customFormat="1" ht="16.5" x14ac:dyDescent="0.2">
      <c r="A20" s="617" t="s">
        <v>209</v>
      </c>
      <c r="B20" s="598">
        <v>32</v>
      </c>
      <c r="C20" s="599">
        <f>B20/B34</f>
        <v>9.014084507042254E-2</v>
      </c>
      <c r="D20" s="598">
        <v>31</v>
      </c>
      <c r="E20" s="599">
        <v>8.5635359116022103E-2</v>
      </c>
    </row>
    <row r="21" spans="1:6" s="4" customFormat="1" ht="16.5" x14ac:dyDescent="0.2">
      <c r="A21" s="591" t="s">
        <v>223</v>
      </c>
      <c r="B21" s="592">
        <v>1</v>
      </c>
      <c r="C21" s="593">
        <f>B21/B34</f>
        <v>2.8169014084507044E-3</v>
      </c>
      <c r="D21" s="592">
        <v>2</v>
      </c>
      <c r="E21" s="584">
        <v>5.5248618784530384E-3</v>
      </c>
    </row>
    <row r="22" spans="1:6" s="4" customFormat="1" ht="16.350000000000001" customHeight="1" x14ac:dyDescent="0.2">
      <c r="A22" s="617" t="s">
        <v>235</v>
      </c>
      <c r="B22" s="598">
        <v>4</v>
      </c>
      <c r="C22" s="599">
        <f>B22/B34</f>
        <v>1.1267605633802818E-2</v>
      </c>
      <c r="D22" s="598">
        <v>4</v>
      </c>
      <c r="E22" s="599">
        <v>1.1049723756906077E-2</v>
      </c>
    </row>
    <row r="23" spans="1:6" ht="16.5" x14ac:dyDescent="0.25">
      <c r="A23" s="591" t="s">
        <v>224</v>
      </c>
      <c r="B23" s="592">
        <v>17</v>
      </c>
      <c r="C23" s="593">
        <f>B23/B34</f>
        <v>4.788732394366197E-2</v>
      </c>
      <c r="D23" s="592">
        <v>24</v>
      </c>
      <c r="E23" s="584">
        <v>6.6298342541436461E-2</v>
      </c>
      <c r="F23" s="4"/>
    </row>
    <row r="24" spans="1:6" ht="16.5" x14ac:dyDescent="0.25">
      <c r="A24" s="617" t="s">
        <v>210</v>
      </c>
      <c r="B24" s="598">
        <v>16</v>
      </c>
      <c r="C24" s="599">
        <f>B24/B34</f>
        <v>4.507042253521127E-2</v>
      </c>
      <c r="D24" s="598">
        <v>14</v>
      </c>
      <c r="E24" s="599">
        <v>3.8674033149171269E-2</v>
      </c>
      <c r="F24" s="4"/>
    </row>
    <row r="25" spans="1:6" ht="16.5" x14ac:dyDescent="0.25">
      <c r="A25" s="591" t="s">
        <v>225</v>
      </c>
      <c r="B25" s="583">
        <v>16</v>
      </c>
      <c r="C25" s="584">
        <f>B25/B34</f>
        <v>4.507042253521127E-2</v>
      </c>
      <c r="D25" s="583">
        <v>16</v>
      </c>
      <c r="E25" s="584">
        <v>4.4198895027624308E-2</v>
      </c>
      <c r="F25" s="4"/>
    </row>
    <row r="26" spans="1:6" ht="18.75" customHeight="1" x14ac:dyDescent="0.25">
      <c r="A26" s="617" t="s">
        <v>211</v>
      </c>
      <c r="B26" s="598">
        <v>17</v>
      </c>
      <c r="C26" s="599">
        <f>B26/B34</f>
        <v>4.788732394366197E-2</v>
      </c>
      <c r="D26" s="598">
        <v>16</v>
      </c>
      <c r="E26" s="599">
        <v>4.4198895027624308E-2</v>
      </c>
      <c r="F26" s="4"/>
    </row>
    <row r="27" spans="1:6" ht="16.5" x14ac:dyDescent="0.25">
      <c r="A27" s="591" t="s">
        <v>226</v>
      </c>
      <c r="B27" s="583">
        <v>1</v>
      </c>
      <c r="C27" s="584">
        <f>B27/B34</f>
        <v>2.8169014084507044E-3</v>
      </c>
      <c r="D27" s="583">
        <v>2</v>
      </c>
      <c r="E27" s="584">
        <v>5.5248618784530384E-3</v>
      </c>
    </row>
    <row r="28" spans="1:6" ht="16.5" x14ac:dyDescent="0.25">
      <c r="A28" s="617" t="s">
        <v>227</v>
      </c>
      <c r="B28" s="598">
        <v>3</v>
      </c>
      <c r="C28" s="599">
        <f>B28/B34</f>
        <v>8.4507042253521118E-3</v>
      </c>
      <c r="D28" s="598">
        <v>2</v>
      </c>
      <c r="E28" s="599">
        <v>5.5248618784530384E-3</v>
      </c>
    </row>
    <row r="29" spans="1:6" ht="18" customHeight="1" x14ac:dyDescent="0.25">
      <c r="A29" s="591" t="s">
        <v>212</v>
      </c>
      <c r="B29" s="583">
        <v>22</v>
      </c>
      <c r="C29" s="584">
        <f>B29/B34</f>
        <v>6.1971830985915494E-2</v>
      </c>
      <c r="D29" s="583">
        <v>23</v>
      </c>
      <c r="E29" s="584">
        <v>6.3535911602209949E-2</v>
      </c>
    </row>
    <row r="30" spans="1:6" ht="16.5" x14ac:dyDescent="0.25">
      <c r="A30" s="617" t="s">
        <v>213</v>
      </c>
      <c r="B30" s="598">
        <v>9</v>
      </c>
      <c r="C30" s="599">
        <f>B30/B34</f>
        <v>2.5352112676056339E-2</v>
      </c>
      <c r="D30" s="598">
        <v>9</v>
      </c>
      <c r="E30" s="599">
        <v>2.4861878453038673E-2</v>
      </c>
    </row>
    <row r="31" spans="1:6" ht="16.5" x14ac:dyDescent="0.25">
      <c r="A31" s="591" t="s">
        <v>214</v>
      </c>
      <c r="B31" s="583">
        <v>6</v>
      </c>
      <c r="C31" s="584">
        <f>B31/B34</f>
        <v>1.6901408450704224E-2</v>
      </c>
      <c r="D31" s="583">
        <v>8</v>
      </c>
      <c r="E31" s="584">
        <v>2.2099447513812154E-2</v>
      </c>
    </row>
    <row r="32" spans="1:6" ht="16.5" x14ac:dyDescent="0.25">
      <c r="A32" s="617" t="s">
        <v>229</v>
      </c>
      <c r="B32" s="598">
        <v>7</v>
      </c>
      <c r="C32" s="599">
        <f>B32/B34</f>
        <v>1.9718309859154931E-2</v>
      </c>
      <c r="D32" s="598">
        <v>8</v>
      </c>
      <c r="E32" s="599">
        <v>2.2099447513812154E-2</v>
      </c>
    </row>
    <row r="33" spans="1:5" ht="16.5" x14ac:dyDescent="0.25">
      <c r="A33" s="614" t="s">
        <v>215</v>
      </c>
      <c r="B33" s="615">
        <v>53</v>
      </c>
      <c r="C33" s="584">
        <f>B33/B34</f>
        <v>0.14929577464788732</v>
      </c>
      <c r="D33" s="583">
        <v>60</v>
      </c>
      <c r="E33" s="584">
        <v>0.16574585635359115</v>
      </c>
    </row>
    <row r="34" spans="1:5" ht="16.5" x14ac:dyDescent="0.25">
      <c r="A34" s="618" t="s">
        <v>78</v>
      </c>
      <c r="B34" s="619">
        <v>355</v>
      </c>
      <c r="C34" s="620">
        <v>1</v>
      </c>
      <c r="D34" s="621">
        <v>362</v>
      </c>
      <c r="E34" s="622">
        <v>0.99999999999999978</v>
      </c>
    </row>
    <row r="35" spans="1:5" ht="16.5" x14ac:dyDescent="0.25">
      <c r="A35" s="613"/>
      <c r="B35" s="605"/>
      <c r="C35" s="612"/>
      <c r="D35" s="605"/>
      <c r="E35" s="612"/>
    </row>
    <row r="36" spans="1:5" x14ac:dyDescent="0.25">
      <c r="A36" s="616" t="s">
        <v>261</v>
      </c>
    </row>
    <row r="38" spans="1:5" ht="27.6" customHeight="1" x14ac:dyDescent="0.25">
      <c r="A38" s="975"/>
      <c r="B38" s="976"/>
      <c r="C38" s="976"/>
      <c r="D38" s="976"/>
      <c r="E38" s="976"/>
    </row>
  </sheetData>
  <sheetProtection selectLockedCells="1" selectUnlockedCells="1"/>
  <mergeCells count="4">
    <mergeCell ref="A2:E2"/>
    <mergeCell ref="A3:E3"/>
    <mergeCell ref="A4:E4"/>
    <mergeCell ref="A38:E38"/>
  </mergeCells>
  <conditionalFormatting sqref="A3:A4">
    <cfRule type="duplicateValues" dxfId="52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309E-5069-4F76-9474-C91684D12E6F}">
  <dimension ref="A1:G31"/>
  <sheetViews>
    <sheetView showGridLines="0" zoomScale="87" zoomScaleNormal="87" workbookViewId="0"/>
  </sheetViews>
  <sheetFormatPr baseColWidth="10" defaultColWidth="11.42578125" defaultRowHeight="15" x14ac:dyDescent="0.25"/>
  <cols>
    <col min="1" max="1" width="22.7109375" style="9" customWidth="1"/>
    <col min="2" max="2" width="19.42578125" style="9" customWidth="1"/>
    <col min="3" max="3" width="11.42578125" style="9"/>
    <col min="4" max="4" width="18.140625" style="9" customWidth="1"/>
    <col min="5" max="5" width="21.140625" style="9" customWidth="1"/>
    <col min="6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2.75" customHeight="1" x14ac:dyDescent="0.3">
      <c r="A3" s="956" t="s">
        <v>586</v>
      </c>
      <c r="B3" s="956"/>
      <c r="C3" s="956"/>
      <c r="D3" s="959"/>
      <c r="E3" s="959"/>
    </row>
    <row r="4" spans="1:5" ht="46.5" customHeight="1" x14ac:dyDescent="0.25">
      <c r="A4" s="950" t="s">
        <v>267</v>
      </c>
      <c r="B4" s="950"/>
      <c r="C4" s="950"/>
      <c r="D4" s="950"/>
      <c r="E4" s="950"/>
    </row>
    <row r="5" spans="1:5" ht="22.35" customHeight="1" x14ac:dyDescent="0.3">
      <c r="A5" s="974" t="s">
        <v>197</v>
      </c>
      <c r="B5" s="974"/>
      <c r="C5" s="974"/>
      <c r="D5" s="974"/>
      <c r="E5" s="974"/>
    </row>
    <row r="7" spans="1:5" s="4" customFormat="1" ht="30" customHeight="1" x14ac:dyDescent="0.2">
      <c r="A7" s="581" t="s">
        <v>198</v>
      </c>
      <c r="B7" s="590" t="s">
        <v>199</v>
      </c>
      <c r="C7" s="581" t="s">
        <v>200</v>
      </c>
      <c r="D7" s="590" t="s">
        <v>201</v>
      </c>
      <c r="E7" s="590" t="s">
        <v>200</v>
      </c>
    </row>
    <row r="8" spans="1:5" s="4" customFormat="1" ht="16.5" x14ac:dyDescent="0.2">
      <c r="A8" s="594" t="s">
        <v>202</v>
      </c>
      <c r="B8" s="582">
        <v>24</v>
      </c>
      <c r="C8" s="584">
        <f>B8/107</f>
        <v>0.22429906542056074</v>
      </c>
      <c r="D8" s="583">
        <v>25</v>
      </c>
      <c r="E8" s="584">
        <v>0.21739130434782608</v>
      </c>
    </row>
    <row r="9" spans="1:5" s="4" customFormat="1" ht="16.5" x14ac:dyDescent="0.2">
      <c r="A9" s="625" t="s">
        <v>233</v>
      </c>
      <c r="B9" s="600">
        <v>0</v>
      </c>
      <c r="C9" s="599">
        <f t="shared" ref="C9:C26" si="0">B9/107</f>
        <v>0</v>
      </c>
      <c r="D9" s="600">
        <v>0</v>
      </c>
      <c r="E9" s="599">
        <f t="shared" ref="E9" si="1">D9/107</f>
        <v>0</v>
      </c>
    </row>
    <row r="10" spans="1:5" s="4" customFormat="1" ht="16.5" x14ac:dyDescent="0.2">
      <c r="A10" s="594" t="s">
        <v>203</v>
      </c>
      <c r="B10" s="582">
        <v>4</v>
      </c>
      <c r="C10" s="584">
        <f t="shared" si="0"/>
        <v>3.7383177570093455E-2</v>
      </c>
      <c r="D10" s="583">
        <v>5</v>
      </c>
      <c r="E10" s="584">
        <v>4.3478260869565216E-2</v>
      </c>
    </row>
    <row r="11" spans="1:5" s="4" customFormat="1" ht="18" customHeight="1" x14ac:dyDescent="0.2">
      <c r="A11" s="625" t="s">
        <v>204</v>
      </c>
      <c r="B11" s="600">
        <v>16</v>
      </c>
      <c r="C11" s="599">
        <f t="shared" si="0"/>
        <v>0.14953271028037382</v>
      </c>
      <c r="D11" s="598">
        <v>17</v>
      </c>
      <c r="E11" s="599">
        <v>0.14782608695652175</v>
      </c>
    </row>
    <row r="12" spans="1:5" s="4" customFormat="1" ht="16.5" x14ac:dyDescent="0.2">
      <c r="A12" s="594" t="s">
        <v>205</v>
      </c>
      <c r="B12" s="582">
        <v>4</v>
      </c>
      <c r="C12" s="584">
        <f t="shared" si="0"/>
        <v>3.7383177570093455E-2</v>
      </c>
      <c r="D12" s="583">
        <v>5</v>
      </c>
      <c r="E12" s="584">
        <v>4.3478260869565216E-2</v>
      </c>
    </row>
    <row r="13" spans="1:5" s="4" customFormat="1" ht="16.5" x14ac:dyDescent="0.2">
      <c r="A13" s="625" t="s">
        <v>206</v>
      </c>
      <c r="B13" s="600">
        <v>2</v>
      </c>
      <c r="C13" s="599">
        <f t="shared" si="0"/>
        <v>1.8691588785046728E-2</v>
      </c>
      <c r="D13" s="598">
        <v>2</v>
      </c>
      <c r="E13" s="599">
        <v>1.7391304347826087E-2</v>
      </c>
    </row>
    <row r="14" spans="1:5" s="4" customFormat="1" ht="16.5" x14ac:dyDescent="0.2">
      <c r="A14" s="594" t="s">
        <v>207</v>
      </c>
      <c r="B14" s="582">
        <v>6</v>
      </c>
      <c r="C14" s="584">
        <f t="shared" si="0"/>
        <v>5.6074766355140186E-2</v>
      </c>
      <c r="D14" s="583">
        <v>7</v>
      </c>
      <c r="E14" s="584">
        <v>6.0869565217391307E-2</v>
      </c>
    </row>
    <row r="15" spans="1:5" s="4" customFormat="1" ht="16.5" x14ac:dyDescent="0.2">
      <c r="A15" s="625" t="s">
        <v>220</v>
      </c>
      <c r="B15" s="600">
        <v>1</v>
      </c>
      <c r="C15" s="599">
        <f t="shared" si="0"/>
        <v>9.3457943925233638E-3</v>
      </c>
      <c r="D15" s="598">
        <v>2</v>
      </c>
      <c r="E15" s="599">
        <v>1.7391304347826087E-2</v>
      </c>
    </row>
    <row r="16" spans="1:5" s="4" customFormat="1" ht="16.5" x14ac:dyDescent="0.2">
      <c r="A16" s="594" t="s">
        <v>221</v>
      </c>
      <c r="B16" s="582">
        <v>1</v>
      </c>
      <c r="C16" s="584">
        <f t="shared" si="0"/>
        <v>9.3457943925233638E-3</v>
      </c>
      <c r="D16" s="583">
        <v>1</v>
      </c>
      <c r="E16" s="584">
        <v>8.6956521739130436E-3</v>
      </c>
    </row>
    <row r="17" spans="1:7" s="4" customFormat="1" ht="16.5" x14ac:dyDescent="0.2">
      <c r="A17" s="625" t="s">
        <v>208</v>
      </c>
      <c r="B17" s="600">
        <v>4</v>
      </c>
      <c r="C17" s="599">
        <f t="shared" si="0"/>
        <v>3.7383177570093455E-2</v>
      </c>
      <c r="D17" s="598">
        <v>4</v>
      </c>
      <c r="E17" s="599">
        <v>3.4782608695652174E-2</v>
      </c>
    </row>
    <row r="18" spans="1:7" s="4" customFormat="1" ht="16.5" x14ac:dyDescent="0.2">
      <c r="A18" s="594" t="s">
        <v>209</v>
      </c>
      <c r="B18" s="582">
        <v>6</v>
      </c>
      <c r="C18" s="584">
        <f t="shared" si="0"/>
        <v>5.6074766355140186E-2</v>
      </c>
      <c r="D18" s="583">
        <v>6</v>
      </c>
      <c r="E18" s="584">
        <v>5.2173913043478258E-2</v>
      </c>
    </row>
    <row r="19" spans="1:7" s="4" customFormat="1" ht="16.5" x14ac:dyDescent="0.2">
      <c r="A19" s="625" t="s">
        <v>268</v>
      </c>
      <c r="B19" s="600">
        <v>2</v>
      </c>
      <c r="C19" s="599">
        <f t="shared" si="0"/>
        <v>1.8691588785046728E-2</v>
      </c>
      <c r="D19" s="598">
        <v>1</v>
      </c>
      <c r="E19" s="599">
        <v>8.6956521739130436E-3</v>
      </c>
    </row>
    <row r="20" spans="1:7" s="4" customFormat="1" ht="16.5" x14ac:dyDescent="0.2">
      <c r="A20" s="594" t="s">
        <v>210</v>
      </c>
      <c r="B20" s="582">
        <v>3</v>
      </c>
      <c r="C20" s="584">
        <f t="shared" si="0"/>
        <v>2.8037383177570093E-2</v>
      </c>
      <c r="D20" s="583">
        <v>3</v>
      </c>
      <c r="E20" s="584">
        <v>2.6086956521739129E-2</v>
      </c>
    </row>
    <row r="21" spans="1:7" s="4" customFormat="1" ht="16.5" x14ac:dyDescent="0.2">
      <c r="A21" s="625" t="s">
        <v>225</v>
      </c>
      <c r="B21" s="600">
        <v>1</v>
      </c>
      <c r="C21" s="599">
        <f t="shared" si="0"/>
        <v>9.3457943925233638E-3</v>
      </c>
      <c r="D21" s="598">
        <v>1</v>
      </c>
      <c r="E21" s="599">
        <v>8.6956521739130436E-3</v>
      </c>
    </row>
    <row r="22" spans="1:7" s="4" customFormat="1" ht="16.5" x14ac:dyDescent="0.2">
      <c r="A22" s="594" t="s">
        <v>211</v>
      </c>
      <c r="B22" s="582">
        <v>4</v>
      </c>
      <c r="C22" s="584">
        <f t="shared" si="0"/>
        <v>3.7383177570093455E-2</v>
      </c>
      <c r="D22" s="583">
        <v>4</v>
      </c>
      <c r="E22" s="584">
        <v>3.4782608695652174E-2</v>
      </c>
    </row>
    <row r="23" spans="1:7" s="4" customFormat="1" ht="16.350000000000001" customHeight="1" x14ac:dyDescent="0.2">
      <c r="A23" s="625" t="s">
        <v>212</v>
      </c>
      <c r="B23" s="600">
        <v>6</v>
      </c>
      <c r="C23" s="599">
        <f t="shared" si="0"/>
        <v>5.6074766355140186E-2</v>
      </c>
      <c r="D23" s="598">
        <v>6</v>
      </c>
      <c r="E23" s="599">
        <v>5.2173913043478258E-2</v>
      </c>
    </row>
    <row r="24" spans="1:7" ht="16.5" x14ac:dyDescent="0.25">
      <c r="A24" s="594" t="s">
        <v>213</v>
      </c>
      <c r="B24" s="582">
        <v>6</v>
      </c>
      <c r="C24" s="584">
        <f t="shared" si="0"/>
        <v>5.6074766355140186E-2</v>
      </c>
      <c r="D24" s="583">
        <v>7</v>
      </c>
      <c r="E24" s="584">
        <v>6.0869565217391307E-2</v>
      </c>
      <c r="F24" s="4"/>
      <c r="G24" s="4"/>
    </row>
    <row r="25" spans="1:7" ht="16.5" x14ac:dyDescent="0.25">
      <c r="A25" s="625" t="s">
        <v>229</v>
      </c>
      <c r="B25" s="600">
        <v>1</v>
      </c>
      <c r="C25" s="599">
        <f t="shared" si="0"/>
        <v>9.3457943925233638E-3</v>
      </c>
      <c r="D25" s="598">
        <v>1</v>
      </c>
      <c r="E25" s="599">
        <v>8.6956521739130436E-3</v>
      </c>
      <c r="F25" s="4"/>
      <c r="G25" s="4"/>
    </row>
    <row r="26" spans="1:7" ht="16.5" x14ac:dyDescent="0.25">
      <c r="A26" s="594" t="s">
        <v>215</v>
      </c>
      <c r="B26" s="582">
        <v>16</v>
      </c>
      <c r="C26" s="584">
        <f t="shared" si="0"/>
        <v>0.14953271028037382</v>
      </c>
      <c r="D26" s="583">
        <v>18</v>
      </c>
      <c r="E26" s="584">
        <v>0.15652173913043479</v>
      </c>
      <c r="F26" s="4"/>
      <c r="G26" s="4"/>
    </row>
    <row r="27" spans="1:7" ht="16.5" x14ac:dyDescent="0.25">
      <c r="A27" s="626" t="s">
        <v>78</v>
      </c>
      <c r="B27" s="627">
        <f>SUM(B8:B26)</f>
        <v>107</v>
      </c>
      <c r="C27" s="628">
        <f>SUM(C8:C26)</f>
        <v>1</v>
      </c>
      <c r="D27" s="627">
        <f t="shared" ref="D27" si="2">SUM(D8:D26)</f>
        <v>115</v>
      </c>
      <c r="E27" s="628">
        <f>SUM(E8:E26)</f>
        <v>0.99999999999999978</v>
      </c>
      <c r="F27" s="4"/>
      <c r="G27" s="4"/>
    </row>
    <row r="28" spans="1:7" ht="16.5" x14ac:dyDescent="0.25">
      <c r="A28" s="611"/>
      <c r="B28" s="605"/>
      <c r="C28" s="623"/>
      <c r="D28" s="605"/>
      <c r="E28" s="623"/>
      <c r="F28" s="4"/>
      <c r="G28" s="4"/>
    </row>
    <row r="29" spans="1:7" x14ac:dyDescent="0.25">
      <c r="A29" s="616" t="s">
        <v>261</v>
      </c>
    </row>
    <row r="31" spans="1:7" ht="27.6" customHeight="1" x14ac:dyDescent="0.25">
      <c r="A31" s="975"/>
      <c r="B31" s="976"/>
      <c r="C31" s="976"/>
      <c r="D31" s="976"/>
      <c r="E31" s="976"/>
    </row>
  </sheetData>
  <sheetProtection selectLockedCells="1" selectUnlockedCells="1"/>
  <mergeCells count="4">
    <mergeCell ref="A3:E3"/>
    <mergeCell ref="A4:E4"/>
    <mergeCell ref="A5:E5"/>
    <mergeCell ref="A31:E31"/>
  </mergeCells>
  <conditionalFormatting sqref="A4:A5">
    <cfRule type="duplicateValues" dxfId="51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F8DD-036F-4519-A296-4C03EF7CE564}">
  <dimension ref="A1:G43"/>
  <sheetViews>
    <sheetView workbookViewId="0"/>
  </sheetViews>
  <sheetFormatPr baseColWidth="10" defaultColWidth="11.42578125" defaultRowHeight="15" x14ac:dyDescent="0.25"/>
  <cols>
    <col min="1" max="1" width="32.140625" style="14" customWidth="1"/>
    <col min="2" max="2" width="44.28515625" style="14" customWidth="1"/>
    <col min="3" max="6" width="9.140625" style="14" bestFit="1" customWidth="1"/>
    <col min="7" max="7" width="51.42578125" style="14" customWidth="1"/>
    <col min="8" max="16384" width="11.42578125" style="14"/>
  </cols>
  <sheetData>
    <row r="1" spans="1:7" s="12" customFormat="1" ht="29.25" customHeight="1" x14ac:dyDescent="0.3"/>
    <row r="2" spans="1:7" s="13" customFormat="1" ht="33" customHeight="1" x14ac:dyDescent="0.25"/>
    <row r="3" spans="1:7" ht="44.25" customHeight="1" x14ac:dyDescent="0.25">
      <c r="A3" s="956" t="s">
        <v>586</v>
      </c>
      <c r="B3" s="956"/>
    </row>
    <row r="4" spans="1:7" ht="33.75" customHeight="1" x14ac:dyDescent="0.3">
      <c r="A4" s="943" t="s">
        <v>269</v>
      </c>
      <c r="B4" s="943"/>
    </row>
    <row r="5" spans="1:7" ht="16.5" customHeight="1" x14ac:dyDescent="0.3">
      <c r="A5" s="979" t="s">
        <v>270</v>
      </c>
      <c r="B5" s="979"/>
    </row>
    <row r="6" spans="1:7" x14ac:dyDescent="0.25">
      <c r="A6" s="489"/>
      <c r="B6" s="489"/>
    </row>
    <row r="7" spans="1:7" s="15" customFormat="1" ht="18" customHeight="1" x14ac:dyDescent="0.25">
      <c r="A7" s="781" t="s">
        <v>271</v>
      </c>
      <c r="B7" s="782" t="s">
        <v>272</v>
      </c>
      <c r="G7" s="1"/>
    </row>
    <row r="8" spans="1:7" s="15" customFormat="1" ht="19.5" customHeight="1" x14ac:dyDescent="0.25">
      <c r="A8" s="828">
        <v>2014</v>
      </c>
      <c r="B8" s="829">
        <v>73089</v>
      </c>
      <c r="G8" s="1" t="s">
        <v>273</v>
      </c>
    </row>
    <row r="9" spans="1:7" s="15" customFormat="1" ht="19.5" customHeight="1" x14ac:dyDescent="0.25">
      <c r="A9" s="830">
        <v>2015</v>
      </c>
      <c r="B9" s="831">
        <v>86352</v>
      </c>
      <c r="G9" s="1"/>
    </row>
    <row r="10" spans="1:7" s="15" customFormat="1" ht="19.5" customHeight="1" x14ac:dyDescent="0.2">
      <c r="A10" s="828">
        <v>2016</v>
      </c>
      <c r="B10" s="829">
        <v>90395</v>
      </c>
    </row>
    <row r="11" spans="1:7" s="15" customFormat="1" ht="19.5" customHeight="1" x14ac:dyDescent="0.2">
      <c r="A11" s="830">
        <v>2017</v>
      </c>
      <c r="B11" s="831">
        <v>101823</v>
      </c>
    </row>
    <row r="12" spans="1:7" s="15" customFormat="1" ht="19.5" customHeight="1" x14ac:dyDescent="0.2">
      <c r="A12" s="828">
        <v>2018</v>
      </c>
      <c r="B12" s="829">
        <v>107256</v>
      </c>
    </row>
    <row r="13" spans="1:7" s="15" customFormat="1" ht="19.5" customHeight="1" x14ac:dyDescent="0.2">
      <c r="A13" s="830">
        <v>2019</v>
      </c>
      <c r="B13" s="831">
        <v>112505</v>
      </c>
    </row>
    <row r="14" spans="1:7" s="15" customFormat="1" ht="19.5" customHeight="1" x14ac:dyDescent="0.2">
      <c r="A14" s="828">
        <v>2020</v>
      </c>
      <c r="B14" s="829">
        <v>136669</v>
      </c>
    </row>
    <row r="15" spans="1:7" s="15" customFormat="1" ht="19.5" customHeight="1" x14ac:dyDescent="0.2">
      <c r="A15" s="830">
        <v>2021</v>
      </c>
      <c r="B15" s="831">
        <v>113582</v>
      </c>
    </row>
    <row r="16" spans="1:7" s="15" customFormat="1" ht="19.5" customHeight="1" x14ac:dyDescent="0.2">
      <c r="A16" s="828">
        <v>2022</v>
      </c>
      <c r="B16" s="829">
        <v>111847</v>
      </c>
    </row>
    <row r="17" spans="1:2" s="15" customFormat="1" ht="19.5" customHeight="1" x14ac:dyDescent="0.2">
      <c r="A17" s="830">
        <v>2023</v>
      </c>
      <c r="B17" s="831">
        <v>117140</v>
      </c>
    </row>
    <row r="18" spans="1:2" s="15" customFormat="1" ht="19.5" customHeight="1" x14ac:dyDescent="0.3">
      <c r="A18" s="832" t="s">
        <v>78</v>
      </c>
      <c r="B18" s="833">
        <v>1050658</v>
      </c>
    </row>
    <row r="19" spans="1:2" s="15" customFormat="1" ht="19.5" customHeight="1" x14ac:dyDescent="0.3">
      <c r="A19" s="834"/>
      <c r="B19" s="834"/>
    </row>
    <row r="20" spans="1:2" s="15" customFormat="1" ht="12" x14ac:dyDescent="0.2">
      <c r="A20" s="629" t="s">
        <v>274</v>
      </c>
    </row>
    <row r="21" spans="1:2" s="15" customFormat="1" ht="12" x14ac:dyDescent="0.2"/>
    <row r="22" spans="1:2" s="15" customFormat="1" ht="12" x14ac:dyDescent="0.2"/>
    <row r="23" spans="1:2" s="15" customFormat="1" ht="12" x14ac:dyDescent="0.2"/>
    <row r="24" spans="1:2" s="15" customFormat="1" ht="12" x14ac:dyDescent="0.2"/>
    <row r="25" spans="1:2" s="15" customFormat="1" ht="12" x14ac:dyDescent="0.2"/>
    <row r="26" spans="1:2" s="15" customFormat="1" ht="12" x14ac:dyDescent="0.2"/>
    <row r="27" spans="1:2" s="15" customFormat="1" ht="12" x14ac:dyDescent="0.2"/>
    <row r="28" spans="1:2" s="15" customFormat="1" ht="12" x14ac:dyDescent="0.2"/>
    <row r="29" spans="1:2" s="15" customFormat="1" ht="12" x14ac:dyDescent="0.2"/>
    <row r="30" spans="1:2" s="15" customFormat="1" ht="12" x14ac:dyDescent="0.2"/>
    <row r="31" spans="1:2" s="15" customFormat="1" ht="12" x14ac:dyDescent="0.2"/>
    <row r="32" spans="1:2" s="15" customFormat="1" ht="12" x14ac:dyDescent="0.2"/>
    <row r="33" s="15" customFormat="1" ht="12" x14ac:dyDescent="0.2"/>
    <row r="34" s="15" customFormat="1" ht="12" x14ac:dyDescent="0.2"/>
    <row r="35" s="15" customFormat="1" ht="12" x14ac:dyDescent="0.2"/>
    <row r="36" s="15" customFormat="1" ht="12" x14ac:dyDescent="0.2"/>
    <row r="37" s="15" customFormat="1" ht="12" x14ac:dyDescent="0.2"/>
    <row r="38" s="15" customFormat="1" ht="12" x14ac:dyDescent="0.2"/>
    <row r="39" s="15" customFormat="1" ht="12" x14ac:dyDescent="0.2"/>
    <row r="40" s="15" customFormat="1" ht="12" x14ac:dyDescent="0.2"/>
    <row r="41" s="15" customFormat="1" ht="12" x14ac:dyDescent="0.2"/>
    <row r="42" s="15" customFormat="1" ht="12" x14ac:dyDescent="0.2"/>
    <row r="43" s="15" customFormat="1" ht="12" x14ac:dyDescent="0.2"/>
  </sheetData>
  <mergeCells count="3">
    <mergeCell ref="A3:B3"/>
    <mergeCell ref="A4:B4"/>
    <mergeCell ref="A5:B5"/>
  </mergeCells>
  <conditionalFormatting sqref="A4">
    <cfRule type="duplicateValues" dxfId="50" priority="2"/>
  </conditionalFormatting>
  <conditionalFormatting sqref="A5">
    <cfRule type="duplicateValues" dxfId="49" priority="1"/>
  </conditionalFormatting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7B82-C66B-4CDF-911E-7910667D0B67}">
  <dimension ref="A1:S314"/>
  <sheetViews>
    <sheetView workbookViewId="0"/>
  </sheetViews>
  <sheetFormatPr baseColWidth="10" defaultColWidth="11.42578125" defaultRowHeight="15" x14ac:dyDescent="0.25"/>
  <cols>
    <col min="1" max="1" width="34.5703125" style="9" customWidth="1"/>
    <col min="2" max="2" width="37.140625" style="9" customWidth="1"/>
    <col min="3" max="6" width="9.140625" style="14" bestFit="1" customWidth="1"/>
    <col min="7" max="7" width="51.42578125" style="14" customWidth="1"/>
    <col min="8" max="19" width="11.42578125" style="14"/>
    <col min="20" max="16384" width="11.42578125" style="9"/>
  </cols>
  <sheetData>
    <row r="1" spans="1:19" s="7" customFormat="1" ht="35.2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s="8" customFormat="1" ht="28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53.25" customHeight="1" x14ac:dyDescent="0.25">
      <c r="A3" s="956" t="s">
        <v>586</v>
      </c>
      <c r="B3" s="956"/>
    </row>
    <row r="4" spans="1:19" ht="16.5" x14ac:dyDescent="0.3">
      <c r="A4" s="980" t="s">
        <v>275</v>
      </c>
      <c r="B4" s="980"/>
    </row>
    <row r="5" spans="1:19" ht="16.5" x14ac:dyDescent="0.3">
      <c r="A5" s="981" t="s">
        <v>270</v>
      </c>
      <c r="B5" s="981"/>
    </row>
    <row r="7" spans="1:19" s="4" customFormat="1" ht="32.25" customHeight="1" x14ac:dyDescent="0.25">
      <c r="A7" s="216" t="s">
        <v>271</v>
      </c>
      <c r="B7" s="216" t="s">
        <v>276</v>
      </c>
      <c r="C7" s="15"/>
      <c r="D7" s="15"/>
      <c r="E7" s="15"/>
      <c r="F7" s="15"/>
      <c r="G7" s="1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4" customFormat="1" ht="15" customHeight="1" x14ac:dyDescent="0.25">
      <c r="A8" s="643">
        <v>2014</v>
      </c>
      <c r="B8" s="648">
        <v>65138</v>
      </c>
      <c r="C8" s="15"/>
      <c r="D8" s="15"/>
      <c r="E8" s="15"/>
      <c r="F8" s="15"/>
      <c r="G8" s="1" t="s">
        <v>273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4" customFormat="1" ht="15" customHeight="1" x14ac:dyDescent="0.25">
      <c r="A9" s="630">
        <v>2015</v>
      </c>
      <c r="B9" s="649">
        <v>69596</v>
      </c>
      <c r="C9" s="15"/>
      <c r="D9" s="15"/>
      <c r="E9" s="15"/>
      <c r="F9" s="15"/>
      <c r="G9" s="1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4" customFormat="1" ht="16.5" x14ac:dyDescent="0.2">
      <c r="A10" s="643">
        <v>2016</v>
      </c>
      <c r="B10" s="648">
        <v>71874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4" customFormat="1" ht="16.5" x14ac:dyDescent="0.2">
      <c r="A11" s="630">
        <v>2017</v>
      </c>
      <c r="B11" s="649">
        <v>74176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s="4" customFormat="1" ht="16.5" x14ac:dyDescent="0.2">
      <c r="A12" s="643">
        <v>2018</v>
      </c>
      <c r="B12" s="648">
        <v>78347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s="4" customFormat="1" ht="16.5" x14ac:dyDescent="0.2">
      <c r="A13" s="630">
        <v>2019</v>
      </c>
      <c r="B13" s="649">
        <v>86250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s="4" customFormat="1" ht="16.5" x14ac:dyDescent="0.2">
      <c r="A14" s="643">
        <v>2020</v>
      </c>
      <c r="B14" s="648">
        <v>104006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s="4" customFormat="1" ht="16.5" x14ac:dyDescent="0.2">
      <c r="A15" s="630">
        <v>2021</v>
      </c>
      <c r="B15" s="649">
        <v>91566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s="4" customFormat="1" ht="16.5" x14ac:dyDescent="0.2">
      <c r="A16" s="643">
        <v>2022</v>
      </c>
      <c r="B16" s="648">
        <v>90994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s="4" customFormat="1" ht="16.5" x14ac:dyDescent="0.2">
      <c r="A17" s="630">
        <v>2023</v>
      </c>
      <c r="B17" s="649">
        <v>90735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s="4" customFormat="1" ht="16.5" x14ac:dyDescent="0.3">
      <c r="A18" s="644" t="s">
        <v>78</v>
      </c>
      <c r="B18" s="650">
        <f>SUM(B8:B17)</f>
        <v>822682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s="15" customFormat="1" ht="12" x14ac:dyDescent="0.2"/>
    <row r="20" spans="1:19" s="15" customFormat="1" ht="12" x14ac:dyDescent="0.2">
      <c r="A20" s="860" t="s">
        <v>277</v>
      </c>
    </row>
    <row r="21" spans="1:19" s="15" customFormat="1" ht="12" x14ac:dyDescent="0.2"/>
    <row r="22" spans="1:19" s="15" customFormat="1" ht="12" x14ac:dyDescent="0.2"/>
    <row r="23" spans="1:19" s="15" customFormat="1" ht="12" x14ac:dyDescent="0.2"/>
    <row r="24" spans="1:19" s="15" customFormat="1" ht="12" x14ac:dyDescent="0.2"/>
    <row r="25" spans="1:19" s="15" customFormat="1" ht="12" x14ac:dyDescent="0.2"/>
    <row r="26" spans="1:19" s="15" customFormat="1" ht="12" x14ac:dyDescent="0.2"/>
    <row r="27" spans="1:19" s="15" customFormat="1" ht="12" x14ac:dyDescent="0.2"/>
    <row r="28" spans="1:19" s="15" customFormat="1" ht="12" x14ac:dyDescent="0.2"/>
    <row r="29" spans="1:19" s="15" customFormat="1" ht="12" x14ac:dyDescent="0.2"/>
    <row r="30" spans="1:19" s="15" customFormat="1" ht="12" x14ac:dyDescent="0.2"/>
    <row r="31" spans="1:19" s="15" customFormat="1" ht="12" x14ac:dyDescent="0.2"/>
    <row r="32" spans="1:19" s="15" customFormat="1" ht="12" x14ac:dyDescent="0.2"/>
    <row r="33" s="15" customFormat="1" ht="12" x14ac:dyDescent="0.2"/>
    <row r="34" s="15" customFormat="1" ht="12" x14ac:dyDescent="0.2"/>
    <row r="35" s="15" customFormat="1" ht="12" x14ac:dyDescent="0.2"/>
    <row r="36" s="15" customFormat="1" ht="12" x14ac:dyDescent="0.2"/>
    <row r="37" s="15" customFormat="1" ht="12" x14ac:dyDescent="0.2"/>
    <row r="38" s="15" customFormat="1" ht="12" x14ac:dyDescent="0.2"/>
    <row r="39" s="15" customFormat="1" ht="12" x14ac:dyDescent="0.2"/>
    <row r="40" s="15" customFormat="1" ht="12" x14ac:dyDescent="0.2"/>
    <row r="41" s="15" customFormat="1" ht="12" x14ac:dyDescent="0.2"/>
    <row r="42" s="15" customFormat="1" ht="12" x14ac:dyDescent="0.2"/>
    <row r="43" s="15" customFormat="1" ht="12" x14ac:dyDescent="0.2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</sheetData>
  <mergeCells count="3">
    <mergeCell ref="A3:B3"/>
    <mergeCell ref="A4:B4"/>
    <mergeCell ref="A5:B5"/>
  </mergeCells>
  <conditionalFormatting sqref="A4">
    <cfRule type="duplicateValues" dxfId="48" priority="2"/>
  </conditionalFormatting>
  <conditionalFormatting sqref="A5">
    <cfRule type="duplicateValues" dxfId="47" priority="1"/>
  </conditionalFormatting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6AC6-72AB-4009-8497-6825D4CC7966}">
  <dimension ref="A1:BD350"/>
  <sheetViews>
    <sheetView workbookViewId="0"/>
  </sheetViews>
  <sheetFormatPr baseColWidth="10" defaultColWidth="11.42578125" defaultRowHeight="15" x14ac:dyDescent="0.25"/>
  <cols>
    <col min="1" max="1" width="36.5703125" style="9" customWidth="1"/>
    <col min="2" max="7" width="13.7109375" style="9" customWidth="1"/>
    <col min="8" max="9" width="11.42578125" style="9"/>
    <col min="10" max="10" width="12.42578125" style="9" bestFit="1" customWidth="1"/>
    <col min="11" max="13" width="11.42578125" style="9"/>
    <col min="14" max="14" width="12.42578125" style="9" bestFit="1" customWidth="1"/>
    <col min="15" max="21" width="11.42578125" style="9"/>
    <col min="22" max="56" width="11.42578125" style="14"/>
    <col min="57" max="16384" width="11.42578125" style="9"/>
  </cols>
  <sheetData>
    <row r="1" spans="1:56" s="12" customFormat="1" ht="27.75" customHeight="1" x14ac:dyDescent="0.3"/>
    <row r="2" spans="1:56" s="13" customFormat="1" ht="45.75" customHeight="1" x14ac:dyDescent="0.25"/>
    <row r="3" spans="1:56" ht="38.25" customHeight="1" x14ac:dyDescent="0.25">
      <c r="A3" s="956" t="s">
        <v>586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861"/>
      <c r="W3" s="861"/>
      <c r="X3" s="861"/>
      <c r="Y3" s="861"/>
      <c r="Z3" s="861"/>
      <c r="AA3" s="861"/>
      <c r="AB3" s="861"/>
      <c r="AC3" s="861"/>
      <c r="AD3" s="861"/>
      <c r="AE3" s="861"/>
      <c r="AF3" s="861"/>
      <c r="AG3" s="861"/>
      <c r="AH3" s="861"/>
    </row>
    <row r="4" spans="1:56" ht="16.5" x14ac:dyDescent="0.3">
      <c r="A4" s="980" t="s">
        <v>278</v>
      </c>
      <c r="B4" s="980"/>
      <c r="C4" s="980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80"/>
      <c r="S4" s="980"/>
      <c r="T4" s="980"/>
      <c r="U4" s="980"/>
    </row>
    <row r="5" spans="1:56" ht="16.5" x14ac:dyDescent="0.3">
      <c r="A5" s="974" t="s">
        <v>270</v>
      </c>
      <c r="B5" s="974"/>
      <c r="C5" s="974"/>
      <c r="D5" s="974"/>
      <c r="E5" s="974"/>
      <c r="F5" s="974"/>
      <c r="G5" s="974"/>
      <c r="H5" s="974"/>
      <c r="I5" s="974"/>
      <c r="J5" s="974"/>
      <c r="K5" s="974"/>
      <c r="L5" s="974"/>
      <c r="M5" s="974"/>
      <c r="N5" s="974"/>
      <c r="O5" s="974"/>
      <c r="P5" s="974"/>
      <c r="Q5" s="974"/>
      <c r="R5" s="974"/>
      <c r="S5" s="974"/>
      <c r="T5" s="974"/>
      <c r="U5" s="974"/>
    </row>
    <row r="6" spans="1:56" s="4" customFormat="1" ht="16.5" x14ac:dyDescent="0.3">
      <c r="A6" s="217"/>
      <c r="B6" s="704"/>
      <c r="C6" s="835"/>
      <c r="D6" s="835"/>
      <c r="E6" s="835"/>
      <c r="F6" s="836" t="s">
        <v>273</v>
      </c>
      <c r="G6" s="837" t="s">
        <v>279</v>
      </c>
      <c r="H6" s="836"/>
      <c r="I6" s="836"/>
      <c r="J6" s="836"/>
      <c r="K6" s="836"/>
      <c r="L6" s="836"/>
      <c r="M6" s="836"/>
      <c r="N6" s="836"/>
      <c r="O6" s="836"/>
      <c r="P6" s="836"/>
      <c r="Q6" s="705"/>
      <c r="R6" s="836"/>
      <c r="S6" s="705"/>
      <c r="T6" s="836"/>
      <c r="U6" s="70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 s="4" customFormat="1" ht="15" customHeight="1" x14ac:dyDescent="0.3">
      <c r="A7" s="706" t="s">
        <v>280</v>
      </c>
      <c r="B7" s="707">
        <v>2014</v>
      </c>
      <c r="C7" s="707" t="s">
        <v>200</v>
      </c>
      <c r="D7" s="707">
        <v>2015</v>
      </c>
      <c r="E7" s="707" t="s">
        <v>200</v>
      </c>
      <c r="F7" s="707">
        <v>2016</v>
      </c>
      <c r="G7" s="707" t="s">
        <v>200</v>
      </c>
      <c r="H7" s="707">
        <v>2017</v>
      </c>
      <c r="I7" s="707" t="s">
        <v>200</v>
      </c>
      <c r="J7" s="707">
        <v>2018</v>
      </c>
      <c r="K7" s="707" t="s">
        <v>200</v>
      </c>
      <c r="L7" s="707">
        <v>2019</v>
      </c>
      <c r="M7" s="707" t="s">
        <v>200</v>
      </c>
      <c r="N7" s="707">
        <v>2020</v>
      </c>
      <c r="O7" s="708" t="s">
        <v>200</v>
      </c>
      <c r="P7" s="707">
        <v>2021</v>
      </c>
      <c r="Q7" s="708" t="s">
        <v>200</v>
      </c>
      <c r="R7" s="707">
        <v>2022</v>
      </c>
      <c r="S7" s="708" t="s">
        <v>200</v>
      </c>
      <c r="T7" s="707">
        <v>2023</v>
      </c>
      <c r="U7" s="708" t="s">
        <v>200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4" customFormat="1" ht="15" customHeight="1" x14ac:dyDescent="0.25">
      <c r="A8" s="709" t="s">
        <v>281</v>
      </c>
      <c r="B8" s="710">
        <v>1406</v>
      </c>
      <c r="C8" s="711">
        <v>2.1584942736958459E-2</v>
      </c>
      <c r="D8" s="710">
        <v>1812</v>
      </c>
      <c r="E8" s="711">
        <v>2.6035979079257428E-2</v>
      </c>
      <c r="F8" s="712">
        <v>1752</v>
      </c>
      <c r="G8" s="713">
        <v>2.437599131814008E-2</v>
      </c>
      <c r="H8" s="712">
        <v>1442</v>
      </c>
      <c r="I8" s="714">
        <v>1.9440250215703194E-2</v>
      </c>
      <c r="J8" s="715">
        <v>2903</v>
      </c>
      <c r="K8" s="714">
        <v>3.7053109882956591E-2</v>
      </c>
      <c r="L8" s="712">
        <v>2679</v>
      </c>
      <c r="M8" s="714">
        <v>3.1060869565217392E-2</v>
      </c>
      <c r="N8" s="712">
        <v>1893</v>
      </c>
      <c r="O8" s="716">
        <v>1.8200873026556159E-2</v>
      </c>
      <c r="P8" s="712">
        <v>2836</v>
      </c>
      <c r="Q8" s="716">
        <v>3.0972194919511611E-2</v>
      </c>
      <c r="R8" s="712">
        <v>2839</v>
      </c>
      <c r="S8" s="716">
        <v>3.1199859331384486E-2</v>
      </c>
      <c r="T8" s="712">
        <v>2793</v>
      </c>
      <c r="U8" s="716">
        <v>3.0781947429327161E-2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4" customFormat="1" ht="15" customHeight="1" x14ac:dyDescent="0.25">
      <c r="A9" s="717" t="s">
        <v>282</v>
      </c>
      <c r="B9" s="718">
        <v>5220</v>
      </c>
      <c r="C9" s="719">
        <v>8.0137554115877058E-2</v>
      </c>
      <c r="D9" s="718">
        <v>6137</v>
      </c>
      <c r="E9" s="719">
        <v>8.8180355192827173E-2</v>
      </c>
      <c r="F9" s="718">
        <v>6799</v>
      </c>
      <c r="G9" s="719">
        <v>9.4596098728330136E-2</v>
      </c>
      <c r="H9" s="718">
        <v>8505</v>
      </c>
      <c r="I9" s="720">
        <v>0.11465972821397756</v>
      </c>
      <c r="J9" s="721">
        <v>9826</v>
      </c>
      <c r="K9" s="720">
        <v>0.12541641671027609</v>
      </c>
      <c r="L9" s="718">
        <v>11212</v>
      </c>
      <c r="M9" s="720">
        <v>0.12999420289855074</v>
      </c>
      <c r="N9" s="718">
        <v>16555</v>
      </c>
      <c r="O9" s="722">
        <v>0.1591735092206219</v>
      </c>
      <c r="P9" s="718">
        <v>15926</v>
      </c>
      <c r="Q9" s="722">
        <v>0.17392918768975385</v>
      </c>
      <c r="R9" s="718">
        <v>16003</v>
      </c>
      <c r="S9" s="722">
        <v>0.17586873859814933</v>
      </c>
      <c r="T9" s="718">
        <v>16922</v>
      </c>
      <c r="U9" s="722">
        <v>0.1864991458643302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4" customFormat="1" ht="15" customHeight="1" x14ac:dyDescent="0.25">
      <c r="A10" s="723" t="s">
        <v>283</v>
      </c>
      <c r="B10" s="710">
        <v>10914</v>
      </c>
      <c r="C10" s="711">
        <v>0.16755196659400043</v>
      </c>
      <c r="D10" s="710">
        <v>9086</v>
      </c>
      <c r="E10" s="711">
        <v>0.13055348008506237</v>
      </c>
      <c r="F10" s="712">
        <v>8145</v>
      </c>
      <c r="G10" s="711">
        <v>0.11332331580265464</v>
      </c>
      <c r="H10" s="712">
        <v>5154</v>
      </c>
      <c r="I10" s="714">
        <v>6.9483390854184646E-2</v>
      </c>
      <c r="J10" s="715">
        <v>5589</v>
      </c>
      <c r="K10" s="714">
        <v>7.1336490229364238E-2</v>
      </c>
      <c r="L10" s="712">
        <v>6830</v>
      </c>
      <c r="M10" s="714">
        <v>7.9188405797101444E-2</v>
      </c>
      <c r="N10" s="712">
        <v>7380</v>
      </c>
      <c r="O10" s="716">
        <v>7.0957444762802149E-2</v>
      </c>
      <c r="P10" s="712">
        <v>5819</v>
      </c>
      <c r="Q10" s="716">
        <v>6.3549789223074069E-2</v>
      </c>
      <c r="R10" s="712">
        <v>6359</v>
      </c>
      <c r="S10" s="716">
        <v>6.9883728597489939E-2</v>
      </c>
      <c r="T10" s="712">
        <v>4682</v>
      </c>
      <c r="U10" s="716">
        <v>5.160081556180085E-2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s="4" customFormat="1" ht="15" customHeight="1" x14ac:dyDescent="0.25">
      <c r="A11" s="717" t="s">
        <v>284</v>
      </c>
      <c r="B11" s="718">
        <v>0</v>
      </c>
      <c r="C11" s="719">
        <v>0</v>
      </c>
      <c r="D11" s="718">
        <v>0</v>
      </c>
      <c r="E11" s="719">
        <v>0</v>
      </c>
      <c r="F11" s="718">
        <v>156</v>
      </c>
      <c r="G11" s="719">
        <v>2.1704649803823356E-3</v>
      </c>
      <c r="H11" s="718">
        <v>49</v>
      </c>
      <c r="I11" s="720">
        <v>6.6059102674719591E-4</v>
      </c>
      <c r="J11" s="721">
        <v>119</v>
      </c>
      <c r="K11" s="720">
        <v>1.5188839393978071E-3</v>
      </c>
      <c r="L11" s="718">
        <v>128</v>
      </c>
      <c r="M11" s="720">
        <v>1.4840579710144928E-3</v>
      </c>
      <c r="N11" s="718">
        <v>0</v>
      </c>
      <c r="O11" s="722">
        <v>0</v>
      </c>
      <c r="P11" s="718">
        <v>0</v>
      </c>
      <c r="Q11" s="722">
        <v>0</v>
      </c>
      <c r="R11" s="718">
        <v>0</v>
      </c>
      <c r="S11" s="722">
        <v>0</v>
      </c>
      <c r="T11" s="718">
        <v>0</v>
      </c>
      <c r="U11" s="722"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4" customFormat="1" ht="15" customHeight="1" x14ac:dyDescent="0.25">
      <c r="A12" s="218" t="s">
        <v>285</v>
      </c>
      <c r="B12" s="710">
        <v>380</v>
      </c>
      <c r="C12" s="711">
        <v>5.8337683072860694E-3</v>
      </c>
      <c r="D12" s="710">
        <v>511</v>
      </c>
      <c r="E12" s="711">
        <v>7.3423759986206106E-3</v>
      </c>
      <c r="F12" s="712">
        <v>641</v>
      </c>
      <c r="G12" s="713">
        <v>8.9183849514428027E-3</v>
      </c>
      <c r="H12" s="712">
        <v>1181</v>
      </c>
      <c r="I12" s="714">
        <v>1.5921591889559966E-2</v>
      </c>
      <c r="J12" s="715">
        <v>993</v>
      </c>
      <c r="K12" s="714">
        <v>1.2674384469092626E-2</v>
      </c>
      <c r="L12" s="712">
        <v>821</v>
      </c>
      <c r="M12" s="714">
        <v>9.5188405797101451E-3</v>
      </c>
      <c r="N12" s="712">
        <v>1295</v>
      </c>
      <c r="O12" s="716">
        <v>1.2451204738188181E-2</v>
      </c>
      <c r="P12" s="712">
        <v>1116</v>
      </c>
      <c r="Q12" s="716">
        <v>1.2187930017692156E-2</v>
      </c>
      <c r="R12" s="712">
        <v>1709</v>
      </c>
      <c r="S12" s="716">
        <v>1.878145811811768E-2</v>
      </c>
      <c r="T12" s="712">
        <v>938</v>
      </c>
      <c r="U12" s="716">
        <v>1.0337796881027168E-2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s="4" customFormat="1" ht="15" customHeight="1" x14ac:dyDescent="0.25">
      <c r="A13" s="717" t="s">
        <v>286</v>
      </c>
      <c r="B13" s="718">
        <v>0</v>
      </c>
      <c r="C13" s="719">
        <v>0</v>
      </c>
      <c r="D13" s="718">
        <v>0</v>
      </c>
      <c r="E13" s="719">
        <v>0</v>
      </c>
      <c r="F13" s="718">
        <v>1</v>
      </c>
      <c r="G13" s="719">
        <v>1.3913237053732921E-5</v>
      </c>
      <c r="H13" s="718">
        <v>3</v>
      </c>
      <c r="I13" s="720">
        <v>4.0444348576358927E-5</v>
      </c>
      <c r="J13" s="721">
        <v>9</v>
      </c>
      <c r="K13" s="720">
        <v>1.1487357524857365E-4</v>
      </c>
      <c r="L13" s="718">
        <v>4</v>
      </c>
      <c r="M13" s="720">
        <v>4.6376811594202899E-5</v>
      </c>
      <c r="N13" s="718">
        <v>0</v>
      </c>
      <c r="O13" s="722">
        <v>0</v>
      </c>
      <c r="P13" s="718">
        <v>0</v>
      </c>
      <c r="Q13" s="722">
        <v>0</v>
      </c>
      <c r="R13" s="718">
        <v>0</v>
      </c>
      <c r="S13" s="722">
        <v>0</v>
      </c>
      <c r="T13" s="718">
        <v>0</v>
      </c>
      <c r="U13" s="722"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s="4" customFormat="1" ht="15" customHeight="1" x14ac:dyDescent="0.25">
      <c r="A14" s="723" t="s">
        <v>287</v>
      </c>
      <c r="B14" s="710">
        <v>868</v>
      </c>
      <c r="C14" s="711">
        <v>1.3325554975590286E-2</v>
      </c>
      <c r="D14" s="710">
        <v>854</v>
      </c>
      <c r="E14" s="711">
        <v>1.227082016207828E-2</v>
      </c>
      <c r="F14" s="712">
        <v>898</v>
      </c>
      <c r="G14" s="713">
        <v>1.2494086874252163E-2</v>
      </c>
      <c r="H14" s="712">
        <v>1062</v>
      </c>
      <c r="I14" s="714">
        <v>1.4317299396031061E-2</v>
      </c>
      <c r="J14" s="715">
        <v>643</v>
      </c>
      <c r="K14" s="714">
        <v>8.2070787649814285E-3</v>
      </c>
      <c r="L14" s="712">
        <v>1026</v>
      </c>
      <c r="M14" s="714">
        <v>1.1895652173913043E-2</v>
      </c>
      <c r="N14" s="712">
        <v>1166</v>
      </c>
      <c r="O14" s="716">
        <v>1.1210891679326193E-2</v>
      </c>
      <c r="P14" s="712">
        <v>970</v>
      </c>
      <c r="Q14" s="716">
        <v>1.0593451717886553E-2</v>
      </c>
      <c r="R14" s="712">
        <v>763</v>
      </c>
      <c r="S14" s="716">
        <v>8.3851682528518368E-3</v>
      </c>
      <c r="T14" s="712">
        <v>1291</v>
      </c>
      <c r="U14" s="716">
        <v>1.4228247093183446E-2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s="4" customFormat="1" ht="15" customHeight="1" x14ac:dyDescent="0.25">
      <c r="A15" s="717" t="s">
        <v>288</v>
      </c>
      <c r="B15" s="718">
        <v>30507</v>
      </c>
      <c r="C15" s="719">
        <v>0.46834413092204241</v>
      </c>
      <c r="D15" s="718">
        <v>33693</v>
      </c>
      <c r="E15" s="719">
        <v>0.48412265072705329</v>
      </c>
      <c r="F15" s="718">
        <v>33161</v>
      </c>
      <c r="G15" s="719">
        <v>0.46137685393883743</v>
      </c>
      <c r="H15" s="718">
        <v>34886</v>
      </c>
      <c r="I15" s="720">
        <v>0.47031384814495253</v>
      </c>
      <c r="J15" s="721">
        <v>36595</v>
      </c>
      <c r="K15" s="720">
        <v>0.46708872069128365</v>
      </c>
      <c r="L15" s="718">
        <v>39114</v>
      </c>
      <c r="M15" s="720">
        <v>0.45349565217391302</v>
      </c>
      <c r="N15" s="718">
        <v>48650</v>
      </c>
      <c r="O15" s="722">
        <v>0.46776147529950196</v>
      </c>
      <c r="P15" s="718">
        <v>40912</v>
      </c>
      <c r="Q15" s="722">
        <v>0.4468033986414171</v>
      </c>
      <c r="R15" s="718">
        <v>39901</v>
      </c>
      <c r="S15" s="722">
        <v>0.43850143965536187</v>
      </c>
      <c r="T15" s="718">
        <v>40758</v>
      </c>
      <c r="U15" s="722">
        <v>0.44919821458092246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s="4" customFormat="1" ht="15" customHeight="1" x14ac:dyDescent="0.25">
      <c r="A16" s="723" t="s">
        <v>289</v>
      </c>
      <c r="B16" s="710">
        <v>13503</v>
      </c>
      <c r="C16" s="711">
        <v>0.20729835119285209</v>
      </c>
      <c r="D16" s="710">
        <v>14532</v>
      </c>
      <c r="E16" s="711">
        <v>0.20880510374159433</v>
      </c>
      <c r="F16" s="712">
        <v>16901</v>
      </c>
      <c r="G16" s="713">
        <v>0.23514761944514009</v>
      </c>
      <c r="H16" s="712">
        <v>18265</v>
      </c>
      <c r="I16" s="714">
        <v>0.24623867558239862</v>
      </c>
      <c r="J16" s="715">
        <v>18621</v>
      </c>
      <c r="K16" s="714">
        <v>0.23767342718929887</v>
      </c>
      <c r="L16" s="712">
        <v>21342</v>
      </c>
      <c r="M16" s="714">
        <v>0.24744347826086957</v>
      </c>
      <c r="N16" s="712">
        <v>24312</v>
      </c>
      <c r="O16" s="716">
        <v>0.23375574486087342</v>
      </c>
      <c r="P16" s="712">
        <v>21411</v>
      </c>
      <c r="Q16" s="716">
        <v>0.23383133477491647</v>
      </c>
      <c r="R16" s="712">
        <v>20826</v>
      </c>
      <c r="S16" s="716">
        <v>0.22887223333406598</v>
      </c>
      <c r="T16" s="712">
        <v>21222</v>
      </c>
      <c r="U16" s="716">
        <v>0.23388989915688543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 s="4" customFormat="1" ht="15" customHeight="1" x14ac:dyDescent="0.25">
      <c r="A17" s="631" t="s">
        <v>290</v>
      </c>
      <c r="B17" s="718">
        <v>2340</v>
      </c>
      <c r="C17" s="719">
        <v>3.5923731155393164E-2</v>
      </c>
      <c r="D17" s="718">
        <v>2971</v>
      </c>
      <c r="E17" s="719">
        <v>4.2689235013506521E-2</v>
      </c>
      <c r="F17" s="718">
        <v>3420</v>
      </c>
      <c r="G17" s="719">
        <v>4.7583270723766592E-2</v>
      </c>
      <c r="H17" s="718">
        <v>3629</v>
      </c>
      <c r="I17" s="720">
        <v>4.8924180327868855E-2</v>
      </c>
      <c r="J17" s="721">
        <v>3049</v>
      </c>
      <c r="K17" s="720">
        <v>3.8916614548100116E-2</v>
      </c>
      <c r="L17" s="718">
        <v>3094</v>
      </c>
      <c r="M17" s="720">
        <v>3.5872463768115939E-2</v>
      </c>
      <c r="N17" s="718">
        <v>2755</v>
      </c>
      <c r="O17" s="722">
        <v>2.6488856412130068E-2</v>
      </c>
      <c r="P17" s="718">
        <v>2576</v>
      </c>
      <c r="Q17" s="722">
        <v>2.8132713015748205E-2</v>
      </c>
      <c r="R17" s="718">
        <v>2594</v>
      </c>
      <c r="S17" s="722">
        <v>2.8507374112578851E-2</v>
      </c>
      <c r="T17" s="718">
        <v>2129</v>
      </c>
      <c r="U17" s="722">
        <v>2.346393343252328E-2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 s="4" customFormat="1" ht="15" customHeight="1" x14ac:dyDescent="0.3">
      <c r="A18" s="724" t="s">
        <v>291</v>
      </c>
      <c r="B18" s="230">
        <v>65138</v>
      </c>
      <c r="C18" s="219">
        <v>0.99999999999999989</v>
      </c>
      <c r="D18" s="230">
        <v>69596</v>
      </c>
      <c r="E18" s="219">
        <v>1</v>
      </c>
      <c r="F18" s="230">
        <v>71874</v>
      </c>
      <c r="G18" s="219">
        <v>1</v>
      </c>
      <c r="H18" s="725">
        <v>74176</v>
      </c>
      <c r="I18" s="219">
        <v>1</v>
      </c>
      <c r="J18" s="230">
        <v>78347</v>
      </c>
      <c r="K18" s="219">
        <v>1</v>
      </c>
      <c r="L18" s="230">
        <v>86250</v>
      </c>
      <c r="M18" s="219">
        <v>1</v>
      </c>
      <c r="N18" s="230">
        <v>104006</v>
      </c>
      <c r="O18" s="726">
        <v>0.99999999999999989</v>
      </c>
      <c r="P18" s="230">
        <v>91566</v>
      </c>
      <c r="Q18" s="726">
        <v>1</v>
      </c>
      <c r="R18" s="230">
        <v>90994</v>
      </c>
      <c r="S18" s="726">
        <v>0.99999999999999989</v>
      </c>
      <c r="T18" s="230">
        <v>90735</v>
      </c>
      <c r="U18" s="726">
        <v>1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s="15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56" s="15" customFormat="1" ht="12" x14ac:dyDescent="0.2">
      <c r="A20" s="860" t="s">
        <v>292</v>
      </c>
    </row>
    <row r="21" spans="1:56" s="15" customFormat="1" ht="12" x14ac:dyDescent="0.2"/>
    <row r="22" spans="1:56" s="15" customFormat="1" ht="12" x14ac:dyDescent="0.2"/>
    <row r="23" spans="1:56" s="15" customFormat="1" ht="12" x14ac:dyDescent="0.2"/>
    <row r="24" spans="1:56" s="15" customFormat="1" ht="12" x14ac:dyDescent="0.2"/>
    <row r="25" spans="1:56" s="15" customFormat="1" ht="12" x14ac:dyDescent="0.2"/>
    <row r="26" spans="1:56" s="15" customFormat="1" ht="12" x14ac:dyDescent="0.2"/>
    <row r="27" spans="1:56" s="15" customFormat="1" ht="12" x14ac:dyDescent="0.2"/>
    <row r="28" spans="1:56" s="15" customFormat="1" ht="12" x14ac:dyDescent="0.2"/>
    <row r="29" spans="1:56" s="15" customFormat="1" ht="12" x14ac:dyDescent="0.2"/>
    <row r="30" spans="1:56" s="15" customFormat="1" ht="12" x14ac:dyDescent="0.2"/>
    <row r="31" spans="1:56" s="15" customFormat="1" ht="12" x14ac:dyDescent="0.2"/>
    <row r="32" spans="1:56" s="15" customFormat="1" ht="12" x14ac:dyDescent="0.2"/>
    <row r="33" s="15" customFormat="1" ht="12" x14ac:dyDescent="0.2"/>
    <row r="34" s="15" customFormat="1" ht="12" x14ac:dyDescent="0.2"/>
    <row r="35" s="15" customFormat="1" ht="12" x14ac:dyDescent="0.2"/>
    <row r="36" s="15" customFormat="1" ht="12" x14ac:dyDescent="0.2"/>
    <row r="37" s="15" customFormat="1" ht="12" x14ac:dyDescent="0.2"/>
    <row r="38" s="15" customFormat="1" ht="12" x14ac:dyDescent="0.2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</sheetData>
  <mergeCells count="3">
    <mergeCell ref="A4:U4"/>
    <mergeCell ref="A5:U5"/>
    <mergeCell ref="A3:U3"/>
  </mergeCells>
  <conditionalFormatting sqref="A4">
    <cfRule type="duplicateValues" dxfId="46" priority="2"/>
  </conditionalFormatting>
  <conditionalFormatting sqref="A5">
    <cfRule type="duplicateValues" dxfId="45" priority="1"/>
  </conditionalFormatting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5BB3-F0BE-4D80-8A5B-1CBF71C5D864}">
  <dimension ref="A1:AC50"/>
  <sheetViews>
    <sheetView workbookViewId="0"/>
  </sheetViews>
  <sheetFormatPr baseColWidth="10" defaultColWidth="11.42578125" defaultRowHeight="15" x14ac:dyDescent="0.25"/>
  <cols>
    <col min="1" max="1" width="32.7109375" style="9" customWidth="1"/>
    <col min="2" max="2" width="11.5703125" style="9" customWidth="1"/>
    <col min="3" max="3" width="3.7109375" style="9" customWidth="1"/>
    <col min="4" max="4" width="31.7109375" style="9" customWidth="1"/>
    <col min="5" max="5" width="11.5703125" style="9" customWidth="1"/>
    <col min="6" max="6" width="3.7109375" style="9" customWidth="1"/>
    <col min="7" max="7" width="31.140625" style="9" customWidth="1"/>
    <col min="8" max="8" width="11.5703125" style="9" customWidth="1"/>
    <col min="9" max="9" width="3.7109375" style="9" customWidth="1"/>
    <col min="10" max="10" width="32.85546875" style="9" customWidth="1"/>
    <col min="11" max="11" width="11.5703125" style="9" customWidth="1"/>
    <col min="12" max="12" width="3.5703125" style="9" customWidth="1"/>
    <col min="13" max="13" width="32.28515625" style="9" customWidth="1"/>
    <col min="14" max="14" width="11.5703125" style="9" customWidth="1"/>
    <col min="15" max="15" width="3.7109375" style="9" customWidth="1"/>
    <col min="16" max="16" width="32.140625" style="9" customWidth="1"/>
    <col min="17" max="17" width="11.28515625" style="9" customWidth="1"/>
    <col min="18" max="18" width="4.140625" style="9" customWidth="1"/>
    <col min="19" max="19" width="32.7109375" style="9" customWidth="1"/>
    <col min="20" max="20" width="10.42578125" style="9" customWidth="1"/>
    <col min="21" max="21" width="4.85546875" style="9" customWidth="1"/>
    <col min="22" max="22" width="50.85546875" style="9" customWidth="1"/>
    <col min="23" max="23" width="9.140625" style="9" bestFit="1" customWidth="1"/>
    <col min="24" max="24" width="4.85546875" style="9" customWidth="1"/>
    <col min="25" max="25" width="32.140625" style="9" customWidth="1"/>
    <col min="26" max="26" width="11.42578125" style="9"/>
    <col min="27" max="27" width="4.85546875" style="9" customWidth="1"/>
    <col min="28" max="28" width="32.5703125" style="9" customWidth="1"/>
    <col min="29" max="16384" width="11.42578125" style="9"/>
  </cols>
  <sheetData>
    <row r="1" spans="1:29" s="12" customFormat="1" ht="35.25" customHeight="1" x14ac:dyDescent="0.3">
      <c r="G1" s="143" t="s">
        <v>273</v>
      </c>
    </row>
    <row r="2" spans="1:29" s="13" customFormat="1" ht="47.25" customHeight="1" x14ac:dyDescent="0.25"/>
    <row r="3" spans="1:29" ht="41.25" customHeight="1" x14ac:dyDescent="0.25">
      <c r="A3" s="956" t="s">
        <v>586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</row>
    <row r="4" spans="1:29" ht="16.5" x14ac:dyDescent="0.3">
      <c r="A4" s="154" t="s">
        <v>293</v>
      </c>
      <c r="B4" s="154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</row>
    <row r="5" spans="1:29" ht="16.5" x14ac:dyDescent="0.3">
      <c r="A5" s="397" t="s">
        <v>294</v>
      </c>
      <c r="B5" s="397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</row>
    <row r="6" spans="1:29" s="14" customFormat="1" x14ac:dyDescent="0.25">
      <c r="R6" s="14" t="s">
        <v>273</v>
      </c>
      <c r="T6" s="14" t="s">
        <v>273</v>
      </c>
    </row>
    <row r="7" spans="1:29" s="4" customFormat="1" ht="33" x14ac:dyDescent="0.3">
      <c r="A7" s="730" t="s">
        <v>295</v>
      </c>
      <c r="B7" s="581" t="s">
        <v>296</v>
      </c>
      <c r="C7" s="215"/>
      <c r="D7" s="730" t="s">
        <v>295</v>
      </c>
      <c r="E7" s="727" t="s">
        <v>297</v>
      </c>
      <c r="F7" s="215"/>
      <c r="G7" s="730" t="s">
        <v>295</v>
      </c>
      <c r="H7" s="727" t="s">
        <v>298</v>
      </c>
      <c r="I7" s="215"/>
      <c r="J7" s="730" t="s">
        <v>295</v>
      </c>
      <c r="K7" s="727" t="s">
        <v>299</v>
      </c>
      <c r="L7" s="215"/>
      <c r="M7" s="728" t="s">
        <v>300</v>
      </c>
      <c r="N7" s="727" t="s">
        <v>301</v>
      </c>
      <c r="O7" s="215"/>
      <c r="P7" s="730" t="s">
        <v>295</v>
      </c>
      <c r="Q7" s="727" t="s">
        <v>302</v>
      </c>
      <c r="R7" s="215"/>
      <c r="S7" s="730" t="s">
        <v>295</v>
      </c>
      <c r="T7" s="645" t="s">
        <v>303</v>
      </c>
      <c r="U7" s="215"/>
      <c r="V7" s="730" t="s">
        <v>295</v>
      </c>
      <c r="W7" s="729" t="s">
        <v>304</v>
      </c>
      <c r="X7" s="646"/>
      <c r="Y7" s="730" t="s">
        <v>295</v>
      </c>
      <c r="Z7" s="729" t="s">
        <v>305</v>
      </c>
      <c r="AA7" s="215"/>
      <c r="AB7" s="730" t="s">
        <v>295</v>
      </c>
      <c r="AC7" s="730" t="s">
        <v>306</v>
      </c>
    </row>
    <row r="8" spans="1:29" s="4" customFormat="1" ht="16.5" x14ac:dyDescent="0.3">
      <c r="A8" s="731" t="s">
        <v>307</v>
      </c>
      <c r="B8" s="578">
        <v>493</v>
      </c>
      <c r="C8" s="215"/>
      <c r="D8" s="731" t="s">
        <v>307</v>
      </c>
      <c r="E8" s="578">
        <v>474</v>
      </c>
      <c r="F8" s="215"/>
      <c r="G8" s="732" t="s">
        <v>307</v>
      </c>
      <c r="H8" s="733">
        <v>620</v>
      </c>
      <c r="I8" s="215"/>
      <c r="J8" s="732" t="s">
        <v>307</v>
      </c>
      <c r="K8" s="733">
        <v>786</v>
      </c>
      <c r="L8" s="215"/>
      <c r="M8" s="731" t="s">
        <v>307</v>
      </c>
      <c r="N8" s="578">
        <v>828</v>
      </c>
      <c r="O8" s="215"/>
      <c r="P8" s="731" t="s">
        <v>307</v>
      </c>
      <c r="Q8" s="578">
        <v>812</v>
      </c>
      <c r="R8" s="215"/>
      <c r="S8" s="393" t="s">
        <v>307</v>
      </c>
      <c r="T8" s="401">
        <v>947</v>
      </c>
      <c r="U8" s="215"/>
      <c r="V8" s="734" t="s">
        <v>307</v>
      </c>
      <c r="W8" s="735">
        <v>647</v>
      </c>
      <c r="X8" s="647"/>
      <c r="Y8" s="402" t="s">
        <v>307</v>
      </c>
      <c r="Z8" s="736">
        <v>427</v>
      </c>
      <c r="AA8" s="215"/>
      <c r="AB8" s="737" t="s">
        <v>307</v>
      </c>
      <c r="AC8" s="738">
        <v>306</v>
      </c>
    </row>
    <row r="9" spans="1:29" s="4" customFormat="1" ht="17.25" customHeight="1" x14ac:dyDescent="0.3">
      <c r="A9" s="739" t="s">
        <v>308</v>
      </c>
      <c r="B9" s="740">
        <v>188</v>
      </c>
      <c r="C9" s="215"/>
      <c r="D9" s="739" t="s">
        <v>309</v>
      </c>
      <c r="E9" s="740">
        <v>121</v>
      </c>
      <c r="F9" s="215"/>
      <c r="G9" s="739" t="s">
        <v>308</v>
      </c>
      <c r="H9" s="740">
        <v>65</v>
      </c>
      <c r="I9" s="215"/>
      <c r="J9" s="739" t="s">
        <v>308</v>
      </c>
      <c r="K9" s="740">
        <v>83</v>
      </c>
      <c r="L9" s="215"/>
      <c r="M9" s="739" t="s">
        <v>310</v>
      </c>
      <c r="N9" s="740">
        <v>125</v>
      </c>
      <c r="O9" s="215"/>
      <c r="P9" s="739" t="s">
        <v>311</v>
      </c>
      <c r="Q9" s="740">
        <v>290</v>
      </c>
      <c r="R9" s="215"/>
      <c r="S9" s="635" t="s">
        <v>308</v>
      </c>
      <c r="T9" s="636">
        <v>213</v>
      </c>
      <c r="U9" s="215"/>
      <c r="V9" s="635" t="s">
        <v>308</v>
      </c>
      <c r="W9" s="741">
        <v>258</v>
      </c>
      <c r="X9" s="403"/>
      <c r="Y9" s="742" t="s">
        <v>312</v>
      </c>
      <c r="Z9" s="637">
        <v>305</v>
      </c>
      <c r="AA9" s="215"/>
      <c r="AB9" s="743" t="s">
        <v>308</v>
      </c>
      <c r="AC9" s="744">
        <v>274</v>
      </c>
    </row>
    <row r="10" spans="1:29" s="4" customFormat="1" ht="19.5" customHeight="1" x14ac:dyDescent="0.3">
      <c r="A10" s="731" t="s">
        <v>313</v>
      </c>
      <c r="B10" s="578">
        <v>29</v>
      </c>
      <c r="C10" s="215"/>
      <c r="D10" s="739" t="s">
        <v>308</v>
      </c>
      <c r="E10" s="578">
        <v>64</v>
      </c>
      <c r="F10" s="215"/>
      <c r="G10" s="732" t="s">
        <v>314</v>
      </c>
      <c r="H10" s="733">
        <v>59</v>
      </c>
      <c r="I10" s="215"/>
      <c r="J10" s="732" t="s">
        <v>314</v>
      </c>
      <c r="K10" s="733">
        <v>83</v>
      </c>
      <c r="L10" s="215"/>
      <c r="M10" s="731" t="s">
        <v>314</v>
      </c>
      <c r="N10" s="578">
        <v>72</v>
      </c>
      <c r="O10" s="215"/>
      <c r="P10" s="731" t="s">
        <v>308</v>
      </c>
      <c r="Q10" s="578">
        <v>79</v>
      </c>
      <c r="R10" s="215"/>
      <c r="S10" s="392" t="s">
        <v>311</v>
      </c>
      <c r="T10" s="394">
        <v>102</v>
      </c>
      <c r="U10" s="215"/>
      <c r="V10" s="734" t="s">
        <v>312</v>
      </c>
      <c r="W10" s="735">
        <v>198</v>
      </c>
      <c r="X10" s="403"/>
      <c r="Y10" s="737" t="s">
        <v>308</v>
      </c>
      <c r="Z10" s="745">
        <v>245</v>
      </c>
      <c r="AA10" s="215"/>
      <c r="AB10" s="737" t="s">
        <v>312</v>
      </c>
      <c r="AC10" s="738">
        <v>206</v>
      </c>
    </row>
    <row r="11" spans="1:29" s="4" customFormat="1" ht="21" customHeight="1" x14ac:dyDescent="0.3">
      <c r="A11" s="739" t="s">
        <v>314</v>
      </c>
      <c r="B11" s="740">
        <v>15</v>
      </c>
      <c r="C11" s="215"/>
      <c r="D11" s="739" t="s">
        <v>310</v>
      </c>
      <c r="E11" s="740">
        <v>61</v>
      </c>
      <c r="F11" s="215"/>
      <c r="G11" s="739" t="s">
        <v>309</v>
      </c>
      <c r="H11" s="740">
        <v>56</v>
      </c>
      <c r="I11" s="215"/>
      <c r="J11" s="739" t="s">
        <v>315</v>
      </c>
      <c r="K11" s="740">
        <v>50</v>
      </c>
      <c r="L11" s="215"/>
      <c r="M11" s="739" t="s">
        <v>308</v>
      </c>
      <c r="N11" s="740">
        <v>70</v>
      </c>
      <c r="O11" s="215"/>
      <c r="P11" s="739" t="s">
        <v>312</v>
      </c>
      <c r="Q11" s="740">
        <v>68</v>
      </c>
      <c r="R11" s="215"/>
      <c r="S11" s="635" t="s">
        <v>312</v>
      </c>
      <c r="T11" s="636">
        <v>68</v>
      </c>
      <c r="U11" s="215"/>
      <c r="V11" s="746" t="s">
        <v>316</v>
      </c>
      <c r="W11" s="741">
        <v>76</v>
      </c>
      <c r="X11" s="403"/>
      <c r="Y11" s="746" t="s">
        <v>314</v>
      </c>
      <c r="Z11" s="747">
        <v>128</v>
      </c>
      <c r="AA11" s="215"/>
      <c r="AB11" s="743" t="s">
        <v>309</v>
      </c>
      <c r="AC11" s="744">
        <v>45</v>
      </c>
    </row>
    <row r="12" spans="1:29" s="4" customFormat="1" ht="16.5" x14ac:dyDescent="0.3">
      <c r="A12" s="731" t="s">
        <v>310</v>
      </c>
      <c r="B12" s="578">
        <v>13</v>
      </c>
      <c r="C12" s="215"/>
      <c r="D12" s="731" t="s">
        <v>314</v>
      </c>
      <c r="E12" s="578">
        <v>50</v>
      </c>
      <c r="F12" s="215"/>
      <c r="G12" s="732" t="s">
        <v>317</v>
      </c>
      <c r="H12" s="733">
        <v>26</v>
      </c>
      <c r="I12" s="215"/>
      <c r="J12" s="732" t="s">
        <v>313</v>
      </c>
      <c r="K12" s="733">
        <v>40</v>
      </c>
      <c r="L12" s="215"/>
      <c r="M12" s="731" t="s">
        <v>312</v>
      </c>
      <c r="N12" s="578">
        <v>62</v>
      </c>
      <c r="O12" s="215"/>
      <c r="P12" s="731" t="s">
        <v>318</v>
      </c>
      <c r="Q12" s="578">
        <v>66</v>
      </c>
      <c r="R12" s="215"/>
      <c r="S12" s="392" t="s">
        <v>314</v>
      </c>
      <c r="T12" s="394">
        <v>63</v>
      </c>
      <c r="U12" s="215"/>
      <c r="V12" s="734" t="s">
        <v>309</v>
      </c>
      <c r="W12" s="735">
        <v>51</v>
      </c>
      <c r="X12" s="403"/>
      <c r="Y12" s="734" t="s">
        <v>313</v>
      </c>
      <c r="Z12" s="745">
        <v>44</v>
      </c>
      <c r="AA12" s="215"/>
      <c r="AB12" s="737" t="s">
        <v>314</v>
      </c>
      <c r="AC12" s="738">
        <v>44</v>
      </c>
    </row>
    <row r="13" spans="1:29" s="4" customFormat="1" ht="16.5" x14ac:dyDescent="0.3">
      <c r="A13" s="731" t="s">
        <v>319</v>
      </c>
      <c r="B13" s="740">
        <v>10</v>
      </c>
      <c r="C13" s="215"/>
      <c r="D13" s="739" t="s">
        <v>312</v>
      </c>
      <c r="E13" s="740">
        <v>28</v>
      </c>
      <c r="F13" s="215"/>
      <c r="G13" s="739" t="s">
        <v>320</v>
      </c>
      <c r="H13" s="740">
        <v>25</v>
      </c>
      <c r="I13" s="215"/>
      <c r="J13" s="739" t="s">
        <v>312</v>
      </c>
      <c r="K13" s="740">
        <v>40</v>
      </c>
      <c r="L13" s="215"/>
      <c r="M13" s="739" t="s">
        <v>313</v>
      </c>
      <c r="N13" s="740">
        <v>54</v>
      </c>
      <c r="O13" s="215"/>
      <c r="P13" s="739" t="s">
        <v>314</v>
      </c>
      <c r="Q13" s="740">
        <v>60</v>
      </c>
      <c r="R13" s="215"/>
      <c r="S13" s="635" t="s">
        <v>316</v>
      </c>
      <c r="T13" s="636">
        <v>40</v>
      </c>
      <c r="U13" s="215"/>
      <c r="V13" s="746" t="s">
        <v>321</v>
      </c>
      <c r="W13" s="741">
        <v>49</v>
      </c>
      <c r="X13" s="403"/>
      <c r="Y13" s="746" t="s">
        <v>311</v>
      </c>
      <c r="Z13" s="748">
        <v>41</v>
      </c>
      <c r="AA13" s="215"/>
      <c r="AB13" s="743" t="s">
        <v>310</v>
      </c>
      <c r="AC13" s="744">
        <v>37</v>
      </c>
    </row>
    <row r="14" spans="1:29" s="4" customFormat="1" ht="16.5" x14ac:dyDescent="0.3">
      <c r="A14" s="731" t="s">
        <v>322</v>
      </c>
      <c r="B14" s="578">
        <v>10</v>
      </c>
      <c r="C14" s="215"/>
      <c r="D14" s="731" t="s">
        <v>319</v>
      </c>
      <c r="E14" s="578">
        <v>27</v>
      </c>
      <c r="F14" s="215"/>
      <c r="G14" s="732" t="s">
        <v>321</v>
      </c>
      <c r="H14" s="733">
        <v>24</v>
      </c>
      <c r="I14" s="215"/>
      <c r="J14" s="732" t="s">
        <v>323</v>
      </c>
      <c r="K14" s="733">
        <v>29</v>
      </c>
      <c r="L14" s="215"/>
      <c r="M14" s="731" t="s">
        <v>318</v>
      </c>
      <c r="N14" s="578">
        <v>30</v>
      </c>
      <c r="O14" s="215"/>
      <c r="P14" s="731" t="s">
        <v>324</v>
      </c>
      <c r="Q14" s="578">
        <v>55</v>
      </c>
      <c r="R14" s="215"/>
      <c r="S14" s="392" t="s">
        <v>309</v>
      </c>
      <c r="T14" s="394">
        <v>32</v>
      </c>
      <c r="U14" s="215"/>
      <c r="V14" s="734" t="s">
        <v>311</v>
      </c>
      <c r="W14" s="735">
        <v>42</v>
      </c>
      <c r="X14" s="403"/>
      <c r="Y14" s="405" t="s">
        <v>310</v>
      </c>
      <c r="Z14" s="404">
        <v>34</v>
      </c>
      <c r="AA14" s="215"/>
      <c r="AB14" s="737" t="s">
        <v>321</v>
      </c>
      <c r="AC14" s="738">
        <v>27</v>
      </c>
    </row>
    <row r="15" spans="1:29" s="4" customFormat="1" ht="16.5" x14ac:dyDescent="0.3">
      <c r="A15" s="731" t="s">
        <v>325</v>
      </c>
      <c r="B15" s="740">
        <v>6</v>
      </c>
      <c r="C15" s="215"/>
      <c r="D15" s="739" t="s">
        <v>313</v>
      </c>
      <c r="E15" s="740">
        <v>17</v>
      </c>
      <c r="F15" s="215"/>
      <c r="G15" s="739" t="s">
        <v>313</v>
      </c>
      <c r="H15" s="740">
        <v>22</v>
      </c>
      <c r="I15" s="215"/>
      <c r="J15" s="739" t="s">
        <v>320</v>
      </c>
      <c r="K15" s="740">
        <v>28</v>
      </c>
      <c r="L15" s="215"/>
      <c r="M15" s="739" t="s">
        <v>311</v>
      </c>
      <c r="N15" s="740">
        <v>21</v>
      </c>
      <c r="O15" s="215"/>
      <c r="P15" s="739" t="s">
        <v>326</v>
      </c>
      <c r="Q15" s="740">
        <v>31</v>
      </c>
      <c r="R15" s="215"/>
      <c r="S15" s="635" t="s">
        <v>310</v>
      </c>
      <c r="T15" s="636">
        <v>26</v>
      </c>
      <c r="U15" s="215"/>
      <c r="V15" s="746" t="s">
        <v>322</v>
      </c>
      <c r="W15" s="741">
        <v>32</v>
      </c>
      <c r="X15" s="403"/>
      <c r="Y15" s="746" t="s">
        <v>309</v>
      </c>
      <c r="Z15" s="748">
        <v>23</v>
      </c>
      <c r="AA15" s="215"/>
      <c r="AB15" s="743" t="s">
        <v>311</v>
      </c>
      <c r="AC15" s="744">
        <v>25</v>
      </c>
    </row>
    <row r="16" spans="1:29" s="4" customFormat="1" ht="16.5" x14ac:dyDescent="0.3">
      <c r="A16" s="731" t="s">
        <v>327</v>
      </c>
      <c r="B16" s="578">
        <v>5</v>
      </c>
      <c r="C16" s="215"/>
      <c r="D16" s="731" t="s">
        <v>327</v>
      </c>
      <c r="E16" s="578">
        <v>9</v>
      </c>
      <c r="F16" s="215"/>
      <c r="G16" s="732" t="s">
        <v>328</v>
      </c>
      <c r="H16" s="733">
        <v>22</v>
      </c>
      <c r="I16" s="215"/>
      <c r="J16" s="732" t="s">
        <v>329</v>
      </c>
      <c r="K16" s="733">
        <v>20</v>
      </c>
      <c r="L16" s="215"/>
      <c r="M16" s="731" t="s">
        <v>326</v>
      </c>
      <c r="N16" s="578">
        <v>13</v>
      </c>
      <c r="O16" s="215"/>
      <c r="P16" s="731" t="s">
        <v>313</v>
      </c>
      <c r="Q16" s="578">
        <v>25</v>
      </c>
      <c r="R16" s="215"/>
      <c r="S16" s="392" t="s">
        <v>313</v>
      </c>
      <c r="T16" s="394">
        <v>22</v>
      </c>
      <c r="U16" s="215"/>
      <c r="V16" s="734" t="s">
        <v>314</v>
      </c>
      <c r="W16" s="735">
        <v>32</v>
      </c>
      <c r="X16" s="403"/>
      <c r="Y16" s="405" t="s">
        <v>319</v>
      </c>
      <c r="Z16" s="406">
        <v>19</v>
      </c>
      <c r="AA16" s="215"/>
      <c r="AB16" s="737" t="s">
        <v>330</v>
      </c>
      <c r="AC16" s="738">
        <v>22</v>
      </c>
    </row>
    <row r="17" spans="1:29" s="4" customFormat="1" ht="16.5" x14ac:dyDescent="0.3">
      <c r="A17" s="731" t="s">
        <v>312</v>
      </c>
      <c r="B17" s="740">
        <v>4</v>
      </c>
      <c r="C17" s="215"/>
      <c r="D17" s="739" t="s">
        <v>331</v>
      </c>
      <c r="E17" s="740">
        <v>7</v>
      </c>
      <c r="F17" s="215"/>
      <c r="G17" s="739" t="s">
        <v>319</v>
      </c>
      <c r="H17" s="740">
        <v>21</v>
      </c>
      <c r="I17" s="215"/>
      <c r="J17" s="739" t="s">
        <v>321</v>
      </c>
      <c r="K17" s="740">
        <v>18</v>
      </c>
      <c r="L17" s="215"/>
      <c r="M17" s="739" t="s">
        <v>319</v>
      </c>
      <c r="N17" s="740">
        <v>10</v>
      </c>
      <c r="O17" s="215"/>
      <c r="P17" s="739" t="s">
        <v>316</v>
      </c>
      <c r="Q17" s="740">
        <v>22</v>
      </c>
      <c r="R17" s="215"/>
      <c r="S17" s="635" t="s">
        <v>332</v>
      </c>
      <c r="T17" s="636">
        <v>18</v>
      </c>
      <c r="U17" s="215"/>
      <c r="V17" s="746" t="s">
        <v>319</v>
      </c>
      <c r="W17" s="741">
        <v>29</v>
      </c>
      <c r="X17" s="403"/>
      <c r="Y17" s="746" t="s">
        <v>333</v>
      </c>
      <c r="Z17" s="638">
        <v>14</v>
      </c>
      <c r="AA17" s="215"/>
      <c r="AB17" s="743" t="s">
        <v>313</v>
      </c>
      <c r="AC17" s="744">
        <v>17</v>
      </c>
    </row>
    <row r="18" spans="1:29" s="4" customFormat="1" ht="16.5" x14ac:dyDescent="0.3">
      <c r="A18" s="731" t="s">
        <v>309</v>
      </c>
      <c r="B18" s="578">
        <v>3</v>
      </c>
      <c r="C18" s="215"/>
      <c r="D18" s="731" t="s">
        <v>316</v>
      </c>
      <c r="E18" s="578">
        <v>5</v>
      </c>
      <c r="F18" s="215"/>
      <c r="G18" s="732" t="s">
        <v>324</v>
      </c>
      <c r="H18" s="733">
        <v>18</v>
      </c>
      <c r="I18" s="215"/>
      <c r="J18" s="732" t="s">
        <v>311</v>
      </c>
      <c r="K18" s="733">
        <v>17</v>
      </c>
      <c r="L18" s="215"/>
      <c r="M18" s="731" t="s">
        <v>334</v>
      </c>
      <c r="N18" s="578">
        <v>9</v>
      </c>
      <c r="O18" s="215"/>
      <c r="P18" s="731" t="s">
        <v>321</v>
      </c>
      <c r="Q18" s="578">
        <v>15</v>
      </c>
      <c r="R18" s="215"/>
      <c r="S18" s="392" t="s">
        <v>319</v>
      </c>
      <c r="T18" s="394">
        <v>17</v>
      </c>
      <c r="U18" s="215"/>
      <c r="V18" s="734" t="s">
        <v>313</v>
      </c>
      <c r="W18" s="735">
        <v>17</v>
      </c>
      <c r="X18" s="403"/>
      <c r="Y18" s="734" t="s">
        <v>324</v>
      </c>
      <c r="Z18" s="406">
        <v>12</v>
      </c>
      <c r="AA18" s="215"/>
      <c r="AB18" s="737" t="s">
        <v>328</v>
      </c>
      <c r="AC18" s="738">
        <v>15</v>
      </c>
    </row>
    <row r="19" spans="1:29" s="4" customFormat="1" ht="16.5" x14ac:dyDescent="0.3">
      <c r="A19" s="731" t="s">
        <v>311</v>
      </c>
      <c r="B19" s="740">
        <v>3</v>
      </c>
      <c r="C19" s="215"/>
      <c r="D19" s="739" t="s">
        <v>321</v>
      </c>
      <c r="E19" s="740">
        <v>4</v>
      </c>
      <c r="F19" s="215"/>
      <c r="G19" s="739" t="s">
        <v>312</v>
      </c>
      <c r="H19" s="740">
        <v>23</v>
      </c>
      <c r="I19" s="215"/>
      <c r="J19" s="739" t="s">
        <v>309</v>
      </c>
      <c r="K19" s="740">
        <v>14</v>
      </c>
      <c r="L19" s="215"/>
      <c r="M19" s="739" t="s">
        <v>321</v>
      </c>
      <c r="N19" s="740">
        <v>8</v>
      </c>
      <c r="O19" s="215"/>
      <c r="P19" s="739" t="s">
        <v>310</v>
      </c>
      <c r="Q19" s="740">
        <v>12</v>
      </c>
      <c r="R19" s="215"/>
      <c r="S19" s="635" t="s">
        <v>321</v>
      </c>
      <c r="T19" s="636">
        <v>16</v>
      </c>
      <c r="U19" s="215"/>
      <c r="V19" s="746" t="s">
        <v>324</v>
      </c>
      <c r="W19" s="741">
        <v>17</v>
      </c>
      <c r="X19" s="403"/>
      <c r="Y19" s="639" t="s">
        <v>321</v>
      </c>
      <c r="Z19" s="748">
        <v>11</v>
      </c>
      <c r="AA19" s="215"/>
      <c r="AB19" s="743" t="s">
        <v>316</v>
      </c>
      <c r="AC19" s="744">
        <v>14</v>
      </c>
    </row>
    <row r="20" spans="1:29" s="4" customFormat="1" ht="16.5" x14ac:dyDescent="0.3">
      <c r="A20" s="731" t="s">
        <v>316</v>
      </c>
      <c r="B20" s="578">
        <v>3</v>
      </c>
      <c r="C20" s="215"/>
      <c r="D20" s="731" t="s">
        <v>335</v>
      </c>
      <c r="E20" s="578">
        <v>4</v>
      </c>
      <c r="F20" s="215"/>
      <c r="G20" s="732" t="s">
        <v>327</v>
      </c>
      <c r="H20" s="733">
        <v>11</v>
      </c>
      <c r="I20" s="215"/>
      <c r="J20" s="732" t="s">
        <v>328</v>
      </c>
      <c r="K20" s="733">
        <v>9</v>
      </c>
      <c r="L20" s="215"/>
      <c r="M20" s="731" t="s">
        <v>336</v>
      </c>
      <c r="N20" s="578">
        <v>7</v>
      </c>
      <c r="O20" s="215"/>
      <c r="P20" s="731" t="s">
        <v>337</v>
      </c>
      <c r="Q20" s="578">
        <v>12</v>
      </c>
      <c r="R20" s="215"/>
      <c r="S20" s="392" t="s">
        <v>338</v>
      </c>
      <c r="T20" s="394">
        <v>16</v>
      </c>
      <c r="U20" s="215"/>
      <c r="V20" s="734" t="s">
        <v>327</v>
      </c>
      <c r="W20" s="735">
        <v>15</v>
      </c>
      <c r="X20" s="403"/>
      <c r="Y20" s="734" t="s">
        <v>316</v>
      </c>
      <c r="Z20" s="404">
        <v>10</v>
      </c>
      <c r="AA20" s="215"/>
      <c r="AB20" s="737" t="s">
        <v>322</v>
      </c>
      <c r="AC20" s="738">
        <v>27</v>
      </c>
    </row>
    <row r="21" spans="1:29" s="4" customFormat="1" ht="16.5" x14ac:dyDescent="0.3">
      <c r="A21" s="731" t="s">
        <v>339</v>
      </c>
      <c r="B21" s="740">
        <v>1</v>
      </c>
      <c r="C21" s="215"/>
      <c r="D21" s="739" t="s">
        <v>340</v>
      </c>
      <c r="E21" s="740">
        <v>3</v>
      </c>
      <c r="F21" s="215"/>
      <c r="G21" s="739" t="s">
        <v>316</v>
      </c>
      <c r="H21" s="740">
        <v>9</v>
      </c>
      <c r="I21" s="215"/>
      <c r="J21" s="739" t="s">
        <v>319</v>
      </c>
      <c r="K21" s="740">
        <v>8</v>
      </c>
      <c r="L21" s="215"/>
      <c r="M21" s="739" t="s">
        <v>338</v>
      </c>
      <c r="N21" s="740">
        <v>7</v>
      </c>
      <c r="O21" s="215"/>
      <c r="P21" s="739" t="s">
        <v>330</v>
      </c>
      <c r="Q21" s="740">
        <v>11</v>
      </c>
      <c r="R21" s="215"/>
      <c r="S21" s="635" t="s">
        <v>329</v>
      </c>
      <c r="T21" s="636">
        <v>12</v>
      </c>
      <c r="U21" s="215"/>
      <c r="V21" s="746" t="s">
        <v>328</v>
      </c>
      <c r="W21" s="741">
        <v>14</v>
      </c>
      <c r="X21" s="403"/>
      <c r="Y21" s="746" t="s">
        <v>328</v>
      </c>
      <c r="Z21" s="747">
        <v>9</v>
      </c>
      <c r="AA21" s="215"/>
      <c r="AB21" s="743" t="s">
        <v>338</v>
      </c>
      <c r="AC21" s="744">
        <v>11</v>
      </c>
    </row>
    <row r="22" spans="1:29" s="4" customFormat="1" ht="16.5" x14ac:dyDescent="0.3">
      <c r="A22" s="731" t="s">
        <v>341</v>
      </c>
      <c r="B22" s="578">
        <v>1</v>
      </c>
      <c r="C22" s="215"/>
      <c r="D22" s="731" t="s">
        <v>342</v>
      </c>
      <c r="E22" s="578">
        <v>2</v>
      </c>
      <c r="F22" s="215"/>
      <c r="G22" s="732" t="s">
        <v>310</v>
      </c>
      <c r="H22" s="733">
        <v>9</v>
      </c>
      <c r="I22" s="215"/>
      <c r="J22" s="732" t="s">
        <v>325</v>
      </c>
      <c r="K22" s="733">
        <v>7</v>
      </c>
      <c r="L22" s="215"/>
      <c r="M22" s="731" t="s">
        <v>316</v>
      </c>
      <c r="N22" s="578">
        <v>6</v>
      </c>
      <c r="O22" s="215"/>
      <c r="P22" s="731" t="s">
        <v>343</v>
      </c>
      <c r="Q22" s="578">
        <v>10</v>
      </c>
      <c r="R22" s="215"/>
      <c r="S22" s="392" t="s">
        <v>326</v>
      </c>
      <c r="T22" s="394">
        <v>12</v>
      </c>
      <c r="U22" s="215"/>
      <c r="V22" s="734" t="s">
        <v>341</v>
      </c>
      <c r="W22" s="735">
        <v>8</v>
      </c>
      <c r="X22" s="403"/>
      <c r="Y22" s="405" t="s">
        <v>320</v>
      </c>
      <c r="Z22" s="736">
        <v>6</v>
      </c>
      <c r="AA22" s="215"/>
      <c r="AB22" s="737" t="s">
        <v>320</v>
      </c>
      <c r="AC22" s="738">
        <v>10</v>
      </c>
    </row>
    <row r="23" spans="1:29" s="4" customFormat="1" ht="16.5" x14ac:dyDescent="0.3">
      <c r="A23" s="731" t="s">
        <v>340</v>
      </c>
      <c r="B23" s="740">
        <v>1</v>
      </c>
      <c r="C23" s="215"/>
      <c r="D23" s="739" t="s">
        <v>324</v>
      </c>
      <c r="E23" s="740">
        <v>2</v>
      </c>
      <c r="F23" s="215"/>
      <c r="G23" s="739" t="s">
        <v>311</v>
      </c>
      <c r="H23" s="740">
        <v>4</v>
      </c>
      <c r="I23" s="215"/>
      <c r="J23" s="739" t="s">
        <v>317</v>
      </c>
      <c r="K23" s="740">
        <v>7</v>
      </c>
      <c r="L23" s="215"/>
      <c r="M23" s="739" t="s">
        <v>340</v>
      </c>
      <c r="N23" s="740">
        <v>5</v>
      </c>
      <c r="O23" s="215"/>
      <c r="P23" s="739" t="s">
        <v>325</v>
      </c>
      <c r="Q23" s="740">
        <v>8</v>
      </c>
      <c r="R23" s="215"/>
      <c r="S23" s="635" t="s">
        <v>343</v>
      </c>
      <c r="T23" s="636">
        <v>11</v>
      </c>
      <c r="U23" s="215"/>
      <c r="V23" s="746" t="s">
        <v>310</v>
      </c>
      <c r="W23" s="741">
        <v>8</v>
      </c>
      <c r="X23" s="403"/>
      <c r="Y23" s="746" t="s">
        <v>338</v>
      </c>
      <c r="Z23" s="748">
        <v>6</v>
      </c>
      <c r="AA23" s="215"/>
      <c r="AB23" s="743" t="s">
        <v>344</v>
      </c>
      <c r="AC23" s="744">
        <v>6</v>
      </c>
    </row>
    <row r="24" spans="1:29" s="4" customFormat="1" ht="16.5" x14ac:dyDescent="0.3">
      <c r="A24" s="731" t="s">
        <v>335</v>
      </c>
      <c r="B24" s="578">
        <v>1</v>
      </c>
      <c r="C24" s="215"/>
      <c r="D24" s="731" t="s">
        <v>345</v>
      </c>
      <c r="E24" s="578">
        <v>1</v>
      </c>
      <c r="F24" s="215"/>
      <c r="G24" s="732" t="s">
        <v>345</v>
      </c>
      <c r="H24" s="733">
        <v>3</v>
      </c>
      <c r="I24" s="215"/>
      <c r="J24" s="732" t="s">
        <v>335</v>
      </c>
      <c r="K24" s="733">
        <v>6</v>
      </c>
      <c r="L24" s="215"/>
      <c r="M24" s="731" t="s">
        <v>325</v>
      </c>
      <c r="N24" s="578">
        <v>4</v>
      </c>
      <c r="O24" s="215"/>
      <c r="P24" s="731" t="s">
        <v>346</v>
      </c>
      <c r="Q24" s="578">
        <v>8</v>
      </c>
      <c r="R24" s="215"/>
      <c r="S24" s="392" t="s">
        <v>322</v>
      </c>
      <c r="T24" s="394">
        <v>5</v>
      </c>
      <c r="U24" s="215"/>
      <c r="V24" s="734" t="s">
        <v>347</v>
      </c>
      <c r="W24" s="735">
        <v>8</v>
      </c>
      <c r="X24" s="403"/>
      <c r="Y24" s="405" t="s">
        <v>348</v>
      </c>
      <c r="Z24" s="406">
        <v>4</v>
      </c>
      <c r="AA24" s="215"/>
      <c r="AB24" s="737" t="s">
        <v>349</v>
      </c>
      <c r="AC24" s="738">
        <v>5</v>
      </c>
    </row>
    <row r="25" spans="1:29" s="4" customFormat="1" ht="16.5" customHeight="1" x14ac:dyDescent="0.3">
      <c r="A25" s="731" t="s">
        <v>331</v>
      </c>
      <c r="B25" s="740">
        <v>1</v>
      </c>
      <c r="C25" s="215"/>
      <c r="D25" s="739" t="s">
        <v>350</v>
      </c>
      <c r="E25" s="740">
        <v>1</v>
      </c>
      <c r="F25" s="215"/>
      <c r="G25" s="739" t="s">
        <v>339</v>
      </c>
      <c r="H25" s="740">
        <v>2</v>
      </c>
      <c r="I25" s="215"/>
      <c r="J25" s="739" t="s">
        <v>344</v>
      </c>
      <c r="K25" s="740">
        <v>6</v>
      </c>
      <c r="L25" s="215"/>
      <c r="M25" s="739" t="s">
        <v>320</v>
      </c>
      <c r="N25" s="740">
        <v>3</v>
      </c>
      <c r="O25" s="215"/>
      <c r="P25" s="739" t="s">
        <v>351</v>
      </c>
      <c r="Q25" s="740">
        <v>7</v>
      </c>
      <c r="R25" s="215"/>
      <c r="S25" s="635" t="s">
        <v>335</v>
      </c>
      <c r="T25" s="636">
        <v>4</v>
      </c>
      <c r="U25" s="215"/>
      <c r="V25" s="746" t="s">
        <v>352</v>
      </c>
      <c r="W25" s="741">
        <v>5</v>
      </c>
      <c r="X25" s="403"/>
      <c r="Y25" s="742" t="s">
        <v>346</v>
      </c>
      <c r="Z25" s="748">
        <v>4</v>
      </c>
      <c r="AA25" s="215"/>
      <c r="AB25" s="743" t="s">
        <v>336</v>
      </c>
      <c r="AC25" s="744">
        <v>5</v>
      </c>
    </row>
    <row r="26" spans="1:29" s="4" customFormat="1" ht="16.5" x14ac:dyDescent="0.3">
      <c r="A26" s="731" t="s">
        <v>353</v>
      </c>
      <c r="B26" s="578">
        <v>1</v>
      </c>
      <c r="C26" s="215"/>
      <c r="D26" s="731" t="s">
        <v>328</v>
      </c>
      <c r="E26" s="578">
        <v>1</v>
      </c>
      <c r="F26" s="215"/>
      <c r="G26" s="732" t="s">
        <v>325</v>
      </c>
      <c r="H26" s="733">
        <v>2</v>
      </c>
      <c r="I26" s="215"/>
      <c r="J26" s="732" t="s">
        <v>327</v>
      </c>
      <c r="K26" s="733">
        <v>6</v>
      </c>
      <c r="L26" s="215"/>
      <c r="M26" s="731" t="s">
        <v>317</v>
      </c>
      <c r="N26" s="578">
        <v>2</v>
      </c>
      <c r="O26" s="215"/>
      <c r="P26" s="731" t="s">
        <v>320</v>
      </c>
      <c r="Q26" s="578">
        <v>4</v>
      </c>
      <c r="R26" s="215"/>
      <c r="S26" s="392" t="s">
        <v>346</v>
      </c>
      <c r="T26" s="394">
        <v>4</v>
      </c>
      <c r="U26" s="215"/>
      <c r="V26" s="734" t="s">
        <v>336</v>
      </c>
      <c r="W26" s="735">
        <v>5</v>
      </c>
      <c r="X26" s="403"/>
      <c r="Y26" s="749" t="s">
        <v>325</v>
      </c>
      <c r="Z26" s="736">
        <v>3</v>
      </c>
      <c r="AA26" s="215"/>
      <c r="AB26" s="737" t="s">
        <v>354</v>
      </c>
      <c r="AC26" s="738">
        <v>4</v>
      </c>
    </row>
    <row r="27" spans="1:29" s="4" customFormat="1" ht="16.5" x14ac:dyDescent="0.3">
      <c r="A27" s="731" t="s">
        <v>353</v>
      </c>
      <c r="B27" s="740">
        <v>1</v>
      </c>
      <c r="C27" s="215"/>
      <c r="D27" s="739" t="s">
        <v>338</v>
      </c>
      <c r="E27" s="740">
        <v>1</v>
      </c>
      <c r="F27" s="215"/>
      <c r="G27" s="739" t="s">
        <v>355</v>
      </c>
      <c r="H27" s="740">
        <v>2</v>
      </c>
      <c r="I27" s="215"/>
      <c r="J27" s="739" t="s">
        <v>316</v>
      </c>
      <c r="K27" s="740">
        <v>5</v>
      </c>
      <c r="L27" s="215"/>
      <c r="M27" s="739" t="s">
        <v>356</v>
      </c>
      <c r="N27" s="740">
        <v>2</v>
      </c>
      <c r="O27" s="215"/>
      <c r="P27" s="739" t="s">
        <v>336</v>
      </c>
      <c r="Q27" s="740">
        <v>3</v>
      </c>
      <c r="R27" s="215"/>
      <c r="S27" s="635" t="s">
        <v>325</v>
      </c>
      <c r="T27" s="636">
        <v>3</v>
      </c>
      <c r="U27" s="215"/>
      <c r="V27" s="746" t="s">
        <v>345</v>
      </c>
      <c r="W27" s="741">
        <v>4</v>
      </c>
      <c r="X27" s="403"/>
      <c r="Y27" s="742" t="s">
        <v>355</v>
      </c>
      <c r="Z27" s="637">
        <v>3</v>
      </c>
      <c r="AA27" s="215"/>
      <c r="AB27" s="743" t="s">
        <v>357</v>
      </c>
      <c r="AC27" s="744">
        <v>3</v>
      </c>
    </row>
    <row r="28" spans="1:29" s="4" customFormat="1" ht="16.5" x14ac:dyDescent="0.3">
      <c r="A28" s="750" t="s">
        <v>291</v>
      </c>
      <c r="B28" s="751">
        <v>789</v>
      </c>
      <c r="C28" s="215"/>
      <c r="D28" s="731" t="s">
        <v>322</v>
      </c>
      <c r="E28" s="578">
        <v>1</v>
      </c>
      <c r="F28" s="215"/>
      <c r="G28" s="732" t="s">
        <v>358</v>
      </c>
      <c r="H28" s="733">
        <v>2</v>
      </c>
      <c r="I28" s="215"/>
      <c r="J28" s="732" t="s">
        <v>322</v>
      </c>
      <c r="K28" s="733">
        <v>5</v>
      </c>
      <c r="L28" s="215"/>
      <c r="M28" s="731" t="s">
        <v>335</v>
      </c>
      <c r="N28" s="578">
        <v>2</v>
      </c>
      <c r="O28" s="215"/>
      <c r="P28" s="731" t="s">
        <v>322</v>
      </c>
      <c r="Q28" s="578">
        <v>3</v>
      </c>
      <c r="R28" s="215"/>
      <c r="S28" s="392" t="s">
        <v>317</v>
      </c>
      <c r="T28" s="394">
        <v>3</v>
      </c>
      <c r="U28" s="215"/>
      <c r="V28" s="734" t="s">
        <v>343</v>
      </c>
      <c r="W28" s="735">
        <v>4</v>
      </c>
      <c r="X28" s="403"/>
      <c r="Y28" s="749" t="s">
        <v>359</v>
      </c>
      <c r="Z28" s="736">
        <v>3</v>
      </c>
      <c r="AA28" s="215"/>
      <c r="AB28" s="737" t="s">
        <v>325</v>
      </c>
      <c r="AC28" s="738">
        <v>3</v>
      </c>
    </row>
    <row r="29" spans="1:29" s="4" customFormat="1" ht="19.5" customHeight="1" x14ac:dyDescent="0.3">
      <c r="A29" s="215"/>
      <c r="B29" s="215"/>
      <c r="C29" s="215"/>
      <c r="D29" s="739" t="s">
        <v>344</v>
      </c>
      <c r="E29" s="740">
        <v>1</v>
      </c>
      <c r="F29" s="215"/>
      <c r="G29" s="739" t="s">
        <v>350</v>
      </c>
      <c r="H29" s="740">
        <v>1</v>
      </c>
      <c r="I29" s="215"/>
      <c r="J29" s="739" t="s">
        <v>339</v>
      </c>
      <c r="K29" s="740">
        <v>3</v>
      </c>
      <c r="L29" s="215"/>
      <c r="M29" s="739" t="s">
        <v>322</v>
      </c>
      <c r="N29" s="740">
        <v>2</v>
      </c>
      <c r="O29" s="215"/>
      <c r="P29" s="739" t="s">
        <v>360</v>
      </c>
      <c r="Q29" s="740">
        <v>2</v>
      </c>
      <c r="R29" s="215"/>
      <c r="S29" s="635" t="s">
        <v>360</v>
      </c>
      <c r="T29" s="636">
        <v>3</v>
      </c>
      <c r="U29" s="215"/>
      <c r="V29" s="746" t="s">
        <v>361</v>
      </c>
      <c r="W29" s="741">
        <v>4</v>
      </c>
      <c r="X29" s="403"/>
      <c r="Y29" s="746" t="s">
        <v>341</v>
      </c>
      <c r="Z29" s="637">
        <v>2</v>
      </c>
      <c r="AA29" s="215"/>
      <c r="AB29" s="743" t="s">
        <v>333</v>
      </c>
      <c r="AC29" s="744">
        <v>3</v>
      </c>
    </row>
    <row r="30" spans="1:29" s="4" customFormat="1" ht="16.5" customHeight="1" x14ac:dyDescent="0.3">
      <c r="A30" s="215"/>
      <c r="B30" s="215"/>
      <c r="C30" s="215"/>
      <c r="D30" s="752" t="s">
        <v>291</v>
      </c>
      <c r="E30" s="751">
        <v>884</v>
      </c>
      <c r="F30" s="215"/>
      <c r="G30" s="732" t="s">
        <v>335</v>
      </c>
      <c r="H30" s="733">
        <v>1</v>
      </c>
      <c r="I30" s="215"/>
      <c r="J30" s="732" t="s">
        <v>362</v>
      </c>
      <c r="K30" s="733">
        <v>3</v>
      </c>
      <c r="L30" s="215"/>
      <c r="M30" s="731" t="s">
        <v>344</v>
      </c>
      <c r="N30" s="578">
        <v>2</v>
      </c>
      <c r="O30" s="215"/>
      <c r="P30" s="731" t="s">
        <v>335</v>
      </c>
      <c r="Q30" s="578">
        <v>2</v>
      </c>
      <c r="R30" s="215"/>
      <c r="S30" s="392" t="s">
        <v>363</v>
      </c>
      <c r="T30" s="394">
        <v>2</v>
      </c>
      <c r="U30" s="215"/>
      <c r="V30" s="734" t="s">
        <v>364</v>
      </c>
      <c r="W30" s="735">
        <v>4</v>
      </c>
      <c r="X30" s="403"/>
      <c r="Y30" s="734" t="s">
        <v>343</v>
      </c>
      <c r="Z30" s="736">
        <v>2</v>
      </c>
      <c r="AA30" s="215"/>
      <c r="AB30" s="737" t="s">
        <v>365</v>
      </c>
      <c r="AC30" s="738">
        <v>2</v>
      </c>
    </row>
    <row r="31" spans="1:29" s="4" customFormat="1" ht="16.5" x14ac:dyDescent="0.3">
      <c r="A31" s="215"/>
      <c r="B31" s="215"/>
      <c r="C31" s="215"/>
      <c r="D31" s="215"/>
      <c r="E31" s="215"/>
      <c r="F31" s="215"/>
      <c r="G31" s="739" t="s">
        <v>366</v>
      </c>
      <c r="H31" s="740">
        <v>1</v>
      </c>
      <c r="I31" s="215"/>
      <c r="J31" s="739" t="s">
        <v>345</v>
      </c>
      <c r="K31" s="740">
        <v>2</v>
      </c>
      <c r="L31" s="215"/>
      <c r="M31" s="739" t="s">
        <v>345</v>
      </c>
      <c r="N31" s="740">
        <v>1</v>
      </c>
      <c r="O31" s="215"/>
      <c r="P31" s="739" t="s">
        <v>367</v>
      </c>
      <c r="Q31" s="740">
        <v>2</v>
      </c>
      <c r="R31" s="215"/>
      <c r="S31" s="635" t="s">
        <v>324</v>
      </c>
      <c r="T31" s="636">
        <v>2</v>
      </c>
      <c r="U31" s="215"/>
      <c r="V31" s="746" t="s">
        <v>320</v>
      </c>
      <c r="W31" s="741">
        <v>3</v>
      </c>
      <c r="X31" s="403"/>
      <c r="Y31" s="640" t="s">
        <v>336</v>
      </c>
      <c r="Z31" s="748">
        <v>2</v>
      </c>
      <c r="AA31" s="215"/>
      <c r="AB31" s="743" t="s">
        <v>331</v>
      </c>
      <c r="AC31" s="744">
        <v>2</v>
      </c>
    </row>
    <row r="32" spans="1:29" s="4" customFormat="1" ht="20.25" customHeight="1" x14ac:dyDescent="0.3">
      <c r="A32" s="215"/>
      <c r="B32" s="215"/>
      <c r="C32" s="215"/>
      <c r="D32" s="215"/>
      <c r="E32" s="215"/>
      <c r="F32" s="215"/>
      <c r="G32" s="732" t="s">
        <v>322</v>
      </c>
      <c r="H32" s="733">
        <v>1</v>
      </c>
      <c r="I32" s="215"/>
      <c r="J32" s="732" t="s">
        <v>355</v>
      </c>
      <c r="K32" s="733">
        <v>2</v>
      </c>
      <c r="L32" s="215"/>
      <c r="M32" s="731" t="s">
        <v>329</v>
      </c>
      <c r="N32" s="578">
        <v>1</v>
      </c>
      <c r="O32" s="215"/>
      <c r="P32" s="731" t="s">
        <v>347</v>
      </c>
      <c r="Q32" s="578">
        <v>2</v>
      </c>
      <c r="R32" s="215"/>
      <c r="S32" s="392" t="s">
        <v>368</v>
      </c>
      <c r="T32" s="394">
        <v>2</v>
      </c>
      <c r="U32" s="215"/>
      <c r="V32" s="734" t="s">
        <v>333</v>
      </c>
      <c r="W32" s="735">
        <v>3</v>
      </c>
      <c r="X32" s="403"/>
      <c r="Y32" s="734" t="s">
        <v>369</v>
      </c>
      <c r="Z32" s="404">
        <v>2</v>
      </c>
      <c r="AA32" s="215"/>
      <c r="AB32" s="737" t="s">
        <v>370</v>
      </c>
      <c r="AC32" s="738">
        <v>2</v>
      </c>
    </row>
    <row r="33" spans="1:29" s="4" customFormat="1" ht="16.5" x14ac:dyDescent="0.3">
      <c r="A33" s="215"/>
      <c r="B33" s="215"/>
      <c r="C33" s="215"/>
      <c r="D33" s="215"/>
      <c r="E33" s="215"/>
      <c r="F33" s="215"/>
      <c r="G33" s="739" t="s">
        <v>353</v>
      </c>
      <c r="H33" s="740">
        <v>1</v>
      </c>
      <c r="I33" s="215"/>
      <c r="J33" s="739" t="s">
        <v>338</v>
      </c>
      <c r="K33" s="740">
        <v>2</v>
      </c>
      <c r="L33" s="215"/>
      <c r="M33" s="739" t="s">
        <v>362</v>
      </c>
      <c r="N33" s="740">
        <v>1</v>
      </c>
      <c r="O33" s="215"/>
      <c r="P33" s="739" t="s">
        <v>345</v>
      </c>
      <c r="Q33" s="740">
        <v>1</v>
      </c>
      <c r="R33" s="215"/>
      <c r="S33" s="635" t="s">
        <v>336</v>
      </c>
      <c r="T33" s="636">
        <v>2</v>
      </c>
      <c r="U33" s="215"/>
      <c r="V33" s="746" t="s">
        <v>338</v>
      </c>
      <c r="W33" s="741">
        <v>3</v>
      </c>
      <c r="X33" s="403"/>
      <c r="Y33" s="640" t="s">
        <v>371</v>
      </c>
      <c r="Z33" s="748">
        <v>2</v>
      </c>
      <c r="AA33" s="215"/>
      <c r="AB33" s="743" t="s">
        <v>372</v>
      </c>
      <c r="AC33" s="744">
        <v>1</v>
      </c>
    </row>
    <row r="34" spans="1:29" s="4" customFormat="1" ht="16.5" x14ac:dyDescent="0.3">
      <c r="A34" s="215"/>
      <c r="B34" s="215"/>
      <c r="C34" s="215"/>
      <c r="D34" s="215"/>
      <c r="E34" s="215"/>
      <c r="F34" s="215"/>
      <c r="G34" s="752" t="s">
        <v>291</v>
      </c>
      <c r="H34" s="753">
        <v>1030</v>
      </c>
      <c r="I34" s="215"/>
      <c r="J34" s="732" t="s">
        <v>334</v>
      </c>
      <c r="K34" s="733">
        <v>2</v>
      </c>
      <c r="L34" s="215"/>
      <c r="M34" s="731" t="s">
        <v>373</v>
      </c>
      <c r="N34" s="578">
        <v>1</v>
      </c>
      <c r="O34" s="215"/>
      <c r="P34" s="731" t="s">
        <v>374</v>
      </c>
      <c r="Q34" s="578">
        <v>1</v>
      </c>
      <c r="R34" s="215"/>
      <c r="S34" s="392" t="s">
        <v>339</v>
      </c>
      <c r="T34" s="394">
        <v>1</v>
      </c>
      <c r="U34" s="215"/>
      <c r="V34" s="734" t="s">
        <v>366</v>
      </c>
      <c r="W34" s="735">
        <v>2</v>
      </c>
      <c r="X34" s="403"/>
      <c r="Y34" s="407" t="s">
        <v>344</v>
      </c>
      <c r="Z34" s="404">
        <v>2</v>
      </c>
      <c r="AA34" s="215"/>
      <c r="AB34" s="737" t="s">
        <v>329</v>
      </c>
      <c r="AC34" s="738">
        <v>1</v>
      </c>
    </row>
    <row r="35" spans="1:29" s="4" customFormat="1" ht="16.5" x14ac:dyDescent="0.3">
      <c r="A35" s="215"/>
      <c r="B35" s="215"/>
      <c r="C35" s="215"/>
      <c r="D35" s="215"/>
      <c r="E35" s="215"/>
      <c r="F35" s="215"/>
      <c r="G35" s="215"/>
      <c r="H35" s="215"/>
      <c r="I35" s="215"/>
      <c r="J35" s="739" t="s">
        <v>363</v>
      </c>
      <c r="K35" s="740">
        <v>1</v>
      </c>
      <c r="L35" s="215"/>
      <c r="M35" s="754" t="s">
        <v>291</v>
      </c>
      <c r="N35" s="755">
        <v>1348</v>
      </c>
      <c r="O35" s="215"/>
      <c r="P35" s="739" t="s">
        <v>375</v>
      </c>
      <c r="Q35" s="740">
        <v>1</v>
      </c>
      <c r="R35" s="215"/>
      <c r="S35" s="635" t="s">
        <v>355</v>
      </c>
      <c r="T35" s="636">
        <v>1</v>
      </c>
      <c r="U35" s="215"/>
      <c r="V35" s="746" t="s">
        <v>348</v>
      </c>
      <c r="W35" s="741">
        <v>2</v>
      </c>
      <c r="X35" s="403"/>
      <c r="Y35" s="742" t="s">
        <v>329</v>
      </c>
      <c r="Z35" s="748">
        <v>1</v>
      </c>
      <c r="AA35" s="215"/>
      <c r="AB35" s="743" t="s">
        <v>324</v>
      </c>
      <c r="AC35" s="744">
        <v>1</v>
      </c>
    </row>
    <row r="36" spans="1:29" s="4" customFormat="1" ht="16.5" x14ac:dyDescent="0.3">
      <c r="A36" s="215"/>
      <c r="B36" s="215"/>
      <c r="C36" s="215"/>
      <c r="D36" s="215"/>
      <c r="E36" s="215"/>
      <c r="F36" s="215"/>
      <c r="G36" s="215"/>
      <c r="H36" s="215"/>
      <c r="I36" s="215"/>
      <c r="J36" s="732" t="s">
        <v>376</v>
      </c>
      <c r="K36" s="733">
        <v>1</v>
      </c>
      <c r="L36" s="215"/>
      <c r="M36" s="215"/>
      <c r="N36" s="215"/>
      <c r="O36" s="215"/>
      <c r="P36" s="731" t="s">
        <v>341</v>
      </c>
      <c r="Q36" s="578">
        <v>1</v>
      </c>
      <c r="R36" s="215"/>
      <c r="S36" s="395" t="s">
        <v>377</v>
      </c>
      <c r="T36" s="394">
        <v>1</v>
      </c>
      <c r="U36" s="215"/>
      <c r="V36" s="734" t="s">
        <v>344</v>
      </c>
      <c r="W36" s="735">
        <v>2</v>
      </c>
      <c r="X36" s="403"/>
      <c r="Y36" s="734" t="s">
        <v>356</v>
      </c>
      <c r="Z36" s="736">
        <v>1</v>
      </c>
      <c r="AA36" s="215"/>
      <c r="AB36" s="737" t="s">
        <v>378</v>
      </c>
      <c r="AC36" s="738">
        <v>1</v>
      </c>
    </row>
    <row r="37" spans="1:29" s="4" customFormat="1" ht="16.5" x14ac:dyDescent="0.3">
      <c r="A37" s="215"/>
      <c r="B37" s="215"/>
      <c r="C37" s="215"/>
      <c r="D37" s="215"/>
      <c r="E37" s="215"/>
      <c r="F37" s="215"/>
      <c r="G37" s="215"/>
      <c r="H37" s="215"/>
      <c r="I37" s="215"/>
      <c r="J37" s="739" t="s">
        <v>324</v>
      </c>
      <c r="K37" s="740">
        <v>1</v>
      </c>
      <c r="L37" s="215"/>
      <c r="M37" s="215"/>
      <c r="N37" s="215"/>
      <c r="O37" s="215"/>
      <c r="P37" s="739" t="s">
        <v>320</v>
      </c>
      <c r="Q37" s="740">
        <v>1</v>
      </c>
      <c r="R37" s="215"/>
      <c r="S37" s="641" t="s">
        <v>343</v>
      </c>
      <c r="T37" s="636">
        <v>1</v>
      </c>
      <c r="U37" s="215"/>
      <c r="V37" s="746" t="s">
        <v>367</v>
      </c>
      <c r="W37" s="741">
        <v>2</v>
      </c>
      <c r="X37" s="403"/>
      <c r="Y37" s="746" t="s">
        <v>379</v>
      </c>
      <c r="Z37" s="748">
        <v>1</v>
      </c>
      <c r="AA37" s="215"/>
      <c r="AB37" s="743" t="s">
        <v>380</v>
      </c>
      <c r="AC37" s="744">
        <v>1</v>
      </c>
    </row>
    <row r="38" spans="1:29" s="4" customFormat="1" ht="16.5" x14ac:dyDescent="0.3">
      <c r="A38" s="215"/>
      <c r="B38" s="215"/>
      <c r="C38" s="215"/>
      <c r="D38" s="215"/>
      <c r="E38" s="215"/>
      <c r="F38" s="215"/>
      <c r="G38" s="215"/>
      <c r="H38" s="215"/>
      <c r="I38" s="215"/>
      <c r="J38" s="732" t="s">
        <v>381</v>
      </c>
      <c r="K38" s="733">
        <v>1</v>
      </c>
      <c r="L38" s="215"/>
      <c r="M38" s="215"/>
      <c r="N38" s="215"/>
      <c r="O38" s="215"/>
      <c r="P38" s="731" t="s">
        <v>343</v>
      </c>
      <c r="Q38" s="578">
        <v>1</v>
      </c>
      <c r="R38" s="215"/>
      <c r="S38" s="392" t="s">
        <v>348</v>
      </c>
      <c r="T38" s="394">
        <v>1</v>
      </c>
      <c r="U38" s="215"/>
      <c r="V38" s="734" t="s">
        <v>363</v>
      </c>
      <c r="W38" s="735">
        <v>1</v>
      </c>
      <c r="X38" s="403"/>
      <c r="Y38" s="407" t="s">
        <v>358</v>
      </c>
      <c r="Z38" s="736">
        <v>1</v>
      </c>
      <c r="AA38" s="215"/>
      <c r="AB38" s="737" t="s">
        <v>371</v>
      </c>
      <c r="AC38" s="738">
        <v>1</v>
      </c>
    </row>
    <row r="39" spans="1:29" s="4" customFormat="1" ht="16.5" x14ac:dyDescent="0.3">
      <c r="A39" s="215"/>
      <c r="B39" s="215"/>
      <c r="C39" s="215"/>
      <c r="D39" s="215"/>
      <c r="E39" s="215"/>
      <c r="F39" s="215"/>
      <c r="G39" s="215"/>
      <c r="H39" s="215"/>
      <c r="I39" s="215"/>
      <c r="J39" s="739" t="s">
        <v>340</v>
      </c>
      <c r="K39" s="740">
        <v>1</v>
      </c>
      <c r="L39" s="215"/>
      <c r="M39" s="215"/>
      <c r="N39" s="215"/>
      <c r="O39" s="215"/>
      <c r="P39" s="739" t="s">
        <v>382</v>
      </c>
      <c r="Q39" s="740">
        <v>1</v>
      </c>
      <c r="R39" s="215"/>
      <c r="S39" s="635" t="s">
        <v>367</v>
      </c>
      <c r="T39" s="636">
        <v>1</v>
      </c>
      <c r="U39" s="215"/>
      <c r="V39" s="746" t="s">
        <v>342</v>
      </c>
      <c r="W39" s="741">
        <v>1</v>
      </c>
      <c r="X39" s="403"/>
      <c r="Y39" s="746" t="s">
        <v>365</v>
      </c>
      <c r="Z39" s="748">
        <v>1</v>
      </c>
      <c r="AA39" s="215"/>
      <c r="AB39" s="743" t="s">
        <v>366</v>
      </c>
      <c r="AC39" s="744">
        <v>1</v>
      </c>
    </row>
    <row r="40" spans="1:29" s="4" customFormat="1" ht="16.5" x14ac:dyDescent="0.3">
      <c r="A40" s="215"/>
      <c r="B40" s="215"/>
      <c r="C40" s="215"/>
      <c r="D40" s="215"/>
      <c r="E40" s="215"/>
      <c r="F40" s="215"/>
      <c r="G40" s="215"/>
      <c r="H40" s="215"/>
      <c r="I40" s="215"/>
      <c r="J40" s="732" t="s">
        <v>358</v>
      </c>
      <c r="K40" s="733">
        <v>1</v>
      </c>
      <c r="L40" s="215"/>
      <c r="M40" s="215"/>
      <c r="N40" s="215"/>
      <c r="O40" s="215"/>
      <c r="P40" s="731" t="s">
        <v>334</v>
      </c>
      <c r="Q40" s="578">
        <v>1</v>
      </c>
      <c r="R40" s="215"/>
      <c r="S40" s="395" t="s">
        <v>347</v>
      </c>
      <c r="T40" s="396">
        <v>1</v>
      </c>
      <c r="U40" s="215"/>
      <c r="V40" s="734" t="s">
        <v>383</v>
      </c>
      <c r="W40" s="735">
        <v>1</v>
      </c>
      <c r="X40" s="403"/>
      <c r="Y40" s="407" t="s">
        <v>366</v>
      </c>
      <c r="Z40" s="404">
        <v>1</v>
      </c>
      <c r="AA40" s="215"/>
      <c r="AB40" s="737" t="s">
        <v>384</v>
      </c>
      <c r="AC40" s="738">
        <v>1</v>
      </c>
    </row>
    <row r="41" spans="1:29" ht="15" customHeight="1" x14ac:dyDescent="0.3">
      <c r="G41" s="215"/>
      <c r="H41" s="215"/>
      <c r="I41" s="215"/>
      <c r="J41" s="739" t="s">
        <v>385</v>
      </c>
      <c r="K41" s="740">
        <v>1</v>
      </c>
      <c r="L41" s="215"/>
      <c r="M41" s="215"/>
      <c r="N41" s="215"/>
      <c r="O41" s="215"/>
      <c r="P41" s="739" t="s">
        <v>344</v>
      </c>
      <c r="Q41" s="740">
        <v>1</v>
      </c>
      <c r="R41" s="215"/>
      <c r="S41" s="408" t="s">
        <v>291</v>
      </c>
      <c r="T41" s="408">
        <f>SUM(T8:T40)</f>
        <v>1652</v>
      </c>
      <c r="U41" s="215"/>
      <c r="V41" s="746" t="s">
        <v>320</v>
      </c>
      <c r="W41" s="741">
        <v>1</v>
      </c>
      <c r="X41" s="403"/>
      <c r="Y41" s="746" t="s">
        <v>334</v>
      </c>
      <c r="Z41" s="747">
        <v>1</v>
      </c>
      <c r="AB41" s="743" t="s">
        <v>348</v>
      </c>
      <c r="AC41" s="744">
        <v>1</v>
      </c>
    </row>
    <row r="42" spans="1:29" ht="15" customHeight="1" x14ac:dyDescent="0.3">
      <c r="G42" s="215"/>
      <c r="H42" s="215"/>
      <c r="I42" s="215"/>
      <c r="J42" s="732" t="s">
        <v>361</v>
      </c>
      <c r="K42" s="733">
        <v>1</v>
      </c>
      <c r="L42" s="215"/>
      <c r="M42" s="215"/>
      <c r="N42" s="215"/>
      <c r="O42" s="215"/>
      <c r="P42" s="752" t="s">
        <v>291</v>
      </c>
      <c r="Q42" s="751">
        <v>1618</v>
      </c>
      <c r="R42" s="215"/>
      <c r="S42"/>
      <c r="T42"/>
      <c r="U42" s="215"/>
      <c r="V42" s="734" t="s">
        <v>343</v>
      </c>
      <c r="W42" s="735">
        <v>1</v>
      </c>
      <c r="X42" s="403"/>
      <c r="Y42" s="409" t="s">
        <v>322</v>
      </c>
      <c r="Z42" s="745">
        <v>1</v>
      </c>
      <c r="AB42" s="737" t="s">
        <v>327</v>
      </c>
      <c r="AC42" s="738">
        <v>1</v>
      </c>
    </row>
    <row r="43" spans="1:29" ht="16.5" x14ac:dyDescent="0.3">
      <c r="G43" s="215"/>
      <c r="H43" s="215"/>
      <c r="I43" s="215"/>
      <c r="J43" s="739" t="s">
        <v>386</v>
      </c>
      <c r="K43" s="740">
        <v>1</v>
      </c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746" t="s">
        <v>387</v>
      </c>
      <c r="W43" s="741">
        <v>1</v>
      </c>
      <c r="X43" s="403"/>
      <c r="Y43" s="642" t="s">
        <v>347</v>
      </c>
      <c r="Z43" s="748">
        <v>1</v>
      </c>
      <c r="AB43" s="743" t="s">
        <v>388</v>
      </c>
      <c r="AC43" s="744">
        <v>1</v>
      </c>
    </row>
    <row r="44" spans="1:29" ht="16.5" x14ac:dyDescent="0.3">
      <c r="G44" s="215"/>
      <c r="H44" s="215"/>
      <c r="I44" s="215"/>
      <c r="J44" s="752" t="s">
        <v>291</v>
      </c>
      <c r="K44" s="753">
        <v>1290</v>
      </c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734" t="s">
        <v>335</v>
      </c>
      <c r="W44" s="735">
        <v>1</v>
      </c>
      <c r="X44" s="403"/>
      <c r="Y44" s="756" t="s">
        <v>291</v>
      </c>
      <c r="Z44" s="757">
        <v>1372</v>
      </c>
      <c r="AB44" s="758" t="s">
        <v>291</v>
      </c>
      <c r="AC44" s="759">
        <f>SUM(AC8:AC43)</f>
        <v>1126</v>
      </c>
    </row>
    <row r="45" spans="1:29" ht="16.5" x14ac:dyDescent="0.3"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746" t="s">
        <v>379</v>
      </c>
      <c r="W45" s="741">
        <v>1</v>
      </c>
      <c r="X45" s="403"/>
      <c r="Y45" s="403"/>
      <c r="Z45" s="403"/>
    </row>
    <row r="46" spans="1:29" ht="16.5" x14ac:dyDescent="0.3"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734" t="s">
        <v>358</v>
      </c>
      <c r="W46" s="735">
        <v>1</v>
      </c>
      <c r="X46" s="403"/>
      <c r="Y46" s="403"/>
      <c r="Z46" s="403"/>
    </row>
    <row r="47" spans="1:29" ht="16.5" x14ac:dyDescent="0.3">
      <c r="A47" s="173" t="s">
        <v>274</v>
      </c>
      <c r="B47" s="215"/>
      <c r="V47" s="746" t="s">
        <v>389</v>
      </c>
      <c r="W47" s="741">
        <v>1</v>
      </c>
      <c r="X47" s="403"/>
      <c r="Y47" s="403"/>
      <c r="Z47" s="403"/>
    </row>
    <row r="48" spans="1:29" ht="16.5" x14ac:dyDescent="0.25">
      <c r="V48" s="734" t="s">
        <v>365</v>
      </c>
      <c r="W48" s="735">
        <v>1</v>
      </c>
      <c r="X48" s="403"/>
      <c r="Y48" s="403"/>
      <c r="Z48" s="403"/>
    </row>
    <row r="49" spans="22:26" ht="16.5" x14ac:dyDescent="0.25">
      <c r="V49" s="746" t="s">
        <v>346</v>
      </c>
      <c r="W49" s="741">
        <v>1</v>
      </c>
      <c r="X49" s="403"/>
      <c r="Y49" s="403"/>
      <c r="Z49" s="403"/>
    </row>
    <row r="50" spans="22:26" ht="16.5" x14ac:dyDescent="0.3">
      <c r="V50" s="408" t="s">
        <v>291</v>
      </c>
      <c r="W50" s="760">
        <f>SUM(W8:W49)</f>
        <v>1556</v>
      </c>
      <c r="X50" s="144"/>
      <c r="Y50" s="144"/>
      <c r="Z50" s="144"/>
    </row>
  </sheetData>
  <mergeCells count="1">
    <mergeCell ref="A3:AC3"/>
  </mergeCells>
  <conditionalFormatting sqref="A5">
    <cfRule type="duplicateValues" dxfId="44" priority="1"/>
  </conditionalFormatting>
  <conditionalFormatting sqref="A4:B4 B5">
    <cfRule type="duplicateValues" dxfId="43" priority="2"/>
  </conditionalFormatting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AF23-DF3B-4D17-B10C-9B109394EDBE}">
  <dimension ref="A1:L30"/>
  <sheetViews>
    <sheetView showGridLines="0" zoomScale="85" zoomScaleNormal="85" workbookViewId="0"/>
  </sheetViews>
  <sheetFormatPr baseColWidth="10" defaultColWidth="11.5703125" defaultRowHeight="15" x14ac:dyDescent="0.25"/>
  <cols>
    <col min="1" max="1" width="67.85546875" style="127" customWidth="1"/>
    <col min="2" max="2" width="11.5703125" style="127"/>
    <col min="3" max="11" width="12.42578125" style="127" bestFit="1" customWidth="1"/>
    <col min="12" max="12" width="11.7109375" style="127" bestFit="1" customWidth="1"/>
    <col min="13" max="16384" width="11.5703125" style="127"/>
  </cols>
  <sheetData>
    <row r="1" spans="1:12" ht="57" customHeight="1" x14ac:dyDescent="0.25"/>
    <row r="2" spans="1:12" ht="12.75" customHeight="1" x14ac:dyDescent="0.25"/>
    <row r="3" spans="1:12" ht="31.5" customHeight="1" x14ac:dyDescent="0.25">
      <c r="A3" s="956" t="s">
        <v>585</v>
      </c>
      <c r="B3" s="957"/>
      <c r="C3" s="957"/>
      <c r="D3" s="957"/>
      <c r="E3" s="957"/>
      <c r="F3" s="957"/>
      <c r="G3" s="957"/>
      <c r="H3" s="957"/>
      <c r="I3" s="957"/>
      <c r="J3" s="957"/>
      <c r="K3" s="957"/>
      <c r="L3" s="957"/>
    </row>
    <row r="4" spans="1:12" ht="26.25" customHeight="1" x14ac:dyDescent="0.25">
      <c r="A4" s="957"/>
      <c r="B4" s="957"/>
      <c r="C4" s="957"/>
      <c r="D4" s="957"/>
      <c r="E4" s="957"/>
      <c r="F4" s="957"/>
      <c r="G4" s="957"/>
      <c r="H4" s="957"/>
      <c r="I4" s="957"/>
      <c r="J4" s="957"/>
      <c r="K4" s="957"/>
      <c r="L4" s="957"/>
    </row>
    <row r="5" spans="1:12" ht="24" customHeight="1" x14ac:dyDescent="0.3">
      <c r="A5" s="982" t="s">
        <v>390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  <c r="L5" s="410"/>
    </row>
    <row r="6" spans="1:12" ht="56.25" customHeight="1" x14ac:dyDescent="0.3">
      <c r="A6" s="983"/>
      <c r="B6" s="983"/>
      <c r="C6" s="983"/>
      <c r="D6" s="983"/>
      <c r="E6" s="983"/>
      <c r="F6" s="983"/>
      <c r="G6" s="983"/>
      <c r="H6" s="983"/>
      <c r="I6" s="983"/>
      <c r="J6" s="983"/>
      <c r="K6" s="983"/>
      <c r="L6" s="410"/>
    </row>
    <row r="7" spans="1:12" ht="16.5" x14ac:dyDescent="0.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pans="1:12" ht="17.25" x14ac:dyDescent="0.3">
      <c r="A8" s="838" t="s">
        <v>391</v>
      </c>
      <c r="B8" s="761">
        <v>2014</v>
      </c>
      <c r="C8" s="762">
        <v>2015</v>
      </c>
      <c r="D8" s="839">
        <v>2016</v>
      </c>
      <c r="E8" s="763">
        <v>2017</v>
      </c>
      <c r="F8" s="763">
        <v>2018</v>
      </c>
      <c r="G8" s="763">
        <v>2019</v>
      </c>
      <c r="H8" s="763">
        <v>2020</v>
      </c>
      <c r="I8" s="840" t="s">
        <v>392</v>
      </c>
      <c r="J8" s="841" t="s">
        <v>393</v>
      </c>
      <c r="K8" s="842" t="s">
        <v>394</v>
      </c>
      <c r="L8" s="842" t="s">
        <v>395</v>
      </c>
    </row>
    <row r="9" spans="1:12" ht="16.5" x14ac:dyDescent="0.3">
      <c r="A9" s="398" t="s">
        <v>396</v>
      </c>
      <c r="B9" s="420">
        <v>6548827.000505453</v>
      </c>
      <c r="C9" s="412">
        <v>6932318.3931037933</v>
      </c>
      <c r="D9" s="399">
        <v>7392150.8902241914</v>
      </c>
      <c r="E9" s="423">
        <v>7595325.041142391</v>
      </c>
      <c r="F9" s="423">
        <v>7726797.1696502417</v>
      </c>
      <c r="G9" s="423">
        <v>7987362.5198311722</v>
      </c>
      <c r="H9" s="423">
        <v>7440410.8057073653</v>
      </c>
      <c r="I9" s="423">
        <v>9136407.9247440696</v>
      </c>
      <c r="J9" s="420">
        <v>11832115.145002782</v>
      </c>
      <c r="K9" s="399">
        <v>13113230.61091025</v>
      </c>
      <c r="L9" s="412">
        <f>AVERAGE(B9:K9)</f>
        <v>8570494.5500821713</v>
      </c>
    </row>
    <row r="10" spans="1:12" ht="16.5" x14ac:dyDescent="0.3">
      <c r="A10" s="418" t="s">
        <v>397</v>
      </c>
      <c r="B10" s="421">
        <v>3209114.1452648896</v>
      </c>
      <c r="C10" s="343">
        <v>3407842.6905253525</v>
      </c>
      <c r="D10" s="342">
        <v>3582836.8924954538</v>
      </c>
      <c r="E10" s="424">
        <v>3583905.8826691089</v>
      </c>
      <c r="F10" s="424">
        <v>3904289.382195964</v>
      </c>
      <c r="G10" s="424">
        <v>4583266.1732799327</v>
      </c>
      <c r="H10" s="424">
        <v>4423882.0977931786</v>
      </c>
      <c r="I10" s="424">
        <v>4896992.020847002</v>
      </c>
      <c r="J10" s="421">
        <v>5469536.1837278018</v>
      </c>
      <c r="K10" s="342">
        <v>6023364.5240760492</v>
      </c>
      <c r="L10" s="343">
        <f t="shared" ref="L10:L11" si="0">AVERAGE(B10:K10)</f>
        <v>4308502.999287473</v>
      </c>
    </row>
    <row r="11" spans="1:12" ht="16.5" x14ac:dyDescent="0.3">
      <c r="A11" s="419" t="s">
        <v>398</v>
      </c>
      <c r="B11" s="422">
        <f>B9+B10</f>
        <v>9757941.145770343</v>
      </c>
      <c r="C11" s="417">
        <f t="shared" ref="C11:K11" si="1">C9+C10</f>
        <v>10340161.083629146</v>
      </c>
      <c r="D11" s="414">
        <f t="shared" si="1"/>
        <v>10974987.782719646</v>
      </c>
      <c r="E11" s="425">
        <f t="shared" si="1"/>
        <v>11179230.923811499</v>
      </c>
      <c r="F11" s="425">
        <f t="shared" si="1"/>
        <v>11631086.551846206</v>
      </c>
      <c r="G11" s="425">
        <f t="shared" si="1"/>
        <v>12570628.693111105</v>
      </c>
      <c r="H11" s="425">
        <f t="shared" si="1"/>
        <v>11864292.903500544</v>
      </c>
      <c r="I11" s="425">
        <f t="shared" si="1"/>
        <v>14033399.945591072</v>
      </c>
      <c r="J11" s="422">
        <f t="shared" si="1"/>
        <v>17301651.328730583</v>
      </c>
      <c r="K11" s="414">
        <f t="shared" si="1"/>
        <v>19136595.1349863</v>
      </c>
      <c r="L11" s="415">
        <f t="shared" si="0"/>
        <v>12878997.549369644</v>
      </c>
    </row>
    <row r="12" spans="1:12" ht="16.5" x14ac:dyDescent="0.3">
      <c r="A12" s="398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399"/>
    </row>
    <row r="13" spans="1:12" ht="17.25" x14ac:dyDescent="0.3">
      <c r="A13" s="764" t="s">
        <v>391</v>
      </c>
      <c r="B13" s="843">
        <v>2014</v>
      </c>
      <c r="C13" s="843">
        <v>2015</v>
      </c>
      <c r="D13" s="843">
        <v>2016</v>
      </c>
      <c r="E13" s="843">
        <v>2017</v>
      </c>
      <c r="F13" s="843">
        <v>2018</v>
      </c>
      <c r="G13" s="843">
        <v>2019</v>
      </c>
      <c r="H13" s="843">
        <v>2020</v>
      </c>
      <c r="I13" s="844" t="s">
        <v>392</v>
      </c>
      <c r="J13" s="844" t="s">
        <v>393</v>
      </c>
      <c r="K13" s="842" t="s">
        <v>394</v>
      </c>
      <c r="L13" s="988" t="s">
        <v>395</v>
      </c>
    </row>
    <row r="14" spans="1:12" ht="16.5" x14ac:dyDescent="0.3">
      <c r="A14" s="845"/>
      <c r="B14" s="985" t="s">
        <v>399</v>
      </c>
      <c r="C14" s="986"/>
      <c r="D14" s="986"/>
      <c r="E14" s="986"/>
      <c r="F14" s="986"/>
      <c r="G14" s="986"/>
      <c r="H14" s="986"/>
      <c r="I14" s="986"/>
      <c r="J14" s="986"/>
      <c r="K14" s="987"/>
      <c r="L14" s="989"/>
    </row>
    <row r="15" spans="1:12" ht="16.5" x14ac:dyDescent="0.3">
      <c r="A15" s="411" t="s">
        <v>396</v>
      </c>
      <c r="B15" s="428">
        <f>B9/B11*100</f>
        <v>67.112794622091926</v>
      </c>
      <c r="C15" s="428">
        <f t="shared" ref="C15:K15" si="2">C9/C11*100</f>
        <v>67.042653755938559</v>
      </c>
      <c r="D15" s="428">
        <f t="shared" si="2"/>
        <v>67.35452500332886</v>
      </c>
      <c r="E15" s="428">
        <f t="shared" si="2"/>
        <v>67.941391432969937</v>
      </c>
      <c r="F15" s="428">
        <f t="shared" si="2"/>
        <v>66.432290183789959</v>
      </c>
      <c r="G15" s="428">
        <f t="shared" si="2"/>
        <v>63.539881057885097</v>
      </c>
      <c r="H15" s="428">
        <f t="shared" si="2"/>
        <v>62.712635858071927</v>
      </c>
      <c r="I15" s="428">
        <f t="shared" si="2"/>
        <v>65.104735560640037</v>
      </c>
      <c r="J15" s="428">
        <f t="shared" si="2"/>
        <v>68.387201430621474</v>
      </c>
      <c r="K15" s="428">
        <f t="shared" si="2"/>
        <v>68.524366630593065</v>
      </c>
      <c r="L15" s="429">
        <f>AVERAGE(B15:K15)</f>
        <v>66.415247553593076</v>
      </c>
    </row>
    <row r="16" spans="1:12" ht="16.5" x14ac:dyDescent="0.3">
      <c r="A16" s="416" t="s">
        <v>397</v>
      </c>
      <c r="B16" s="350">
        <f>B10/B11*100</f>
        <v>32.887205377908082</v>
      </c>
      <c r="C16" s="350">
        <f t="shared" ref="C16:K16" si="3">C10/C11*100</f>
        <v>32.957346244061434</v>
      </c>
      <c r="D16" s="350">
        <f t="shared" si="3"/>
        <v>32.645474996671133</v>
      </c>
      <c r="E16" s="350">
        <f t="shared" si="3"/>
        <v>32.058608567030078</v>
      </c>
      <c r="F16" s="350">
        <f t="shared" si="3"/>
        <v>33.567709816210034</v>
      </c>
      <c r="G16" s="350">
        <f t="shared" si="3"/>
        <v>36.460118942114903</v>
      </c>
      <c r="H16" s="350">
        <f t="shared" si="3"/>
        <v>37.287364141928073</v>
      </c>
      <c r="I16" s="350">
        <f t="shared" si="3"/>
        <v>34.89526443935997</v>
      </c>
      <c r="J16" s="350">
        <f t="shared" si="3"/>
        <v>31.612798569378519</v>
      </c>
      <c r="K16" s="350">
        <f t="shared" si="3"/>
        <v>31.475633369406918</v>
      </c>
      <c r="L16" s="430">
        <f>AVERAGE(B16:K16)</f>
        <v>33.58475244640691</v>
      </c>
    </row>
    <row r="17" spans="1:12" ht="16.5" x14ac:dyDescent="0.3">
      <c r="A17" s="413" t="s">
        <v>398</v>
      </c>
      <c r="B17" s="426">
        <f>SUM(B15:B16)</f>
        <v>100</v>
      </c>
      <c r="C17" s="426">
        <f t="shared" ref="C17:L17" si="4">SUM(C15:C16)</f>
        <v>100</v>
      </c>
      <c r="D17" s="426">
        <f t="shared" si="4"/>
        <v>100</v>
      </c>
      <c r="E17" s="426">
        <f t="shared" si="4"/>
        <v>100.00000000000001</v>
      </c>
      <c r="F17" s="426">
        <f t="shared" si="4"/>
        <v>100</v>
      </c>
      <c r="G17" s="426">
        <f t="shared" si="4"/>
        <v>100</v>
      </c>
      <c r="H17" s="426">
        <f t="shared" si="4"/>
        <v>100</v>
      </c>
      <c r="I17" s="426">
        <f t="shared" si="4"/>
        <v>100</v>
      </c>
      <c r="J17" s="426">
        <f t="shared" si="4"/>
        <v>100</v>
      </c>
      <c r="K17" s="426">
        <f t="shared" si="4"/>
        <v>99.999999999999986</v>
      </c>
      <c r="L17" s="427">
        <f t="shared" si="4"/>
        <v>99.999999999999986</v>
      </c>
    </row>
    <row r="18" spans="1:12" x14ac:dyDescent="0.25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25">
      <c r="A19" s="364" t="s">
        <v>400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x14ac:dyDescent="0.25">
      <c r="A20" s="311" t="s">
        <v>401</v>
      </c>
    </row>
    <row r="21" spans="1:12" x14ac:dyDescent="0.25">
      <c r="A21" s="311" t="s">
        <v>402</v>
      </c>
    </row>
    <row r="22" spans="1:12" x14ac:dyDescent="0.25">
      <c r="A22" s="364" t="s">
        <v>403</v>
      </c>
    </row>
    <row r="23" spans="1:12" ht="24" customHeight="1" x14ac:dyDescent="0.25">
      <c r="A23" s="984"/>
      <c r="B23" s="984"/>
      <c r="C23" s="984"/>
      <c r="D23" s="984"/>
    </row>
    <row r="24" spans="1:12" ht="24" customHeight="1" x14ac:dyDescent="0.25">
      <c r="A24" s="984"/>
      <c r="B24" s="984"/>
      <c r="C24" s="984"/>
      <c r="D24" s="984"/>
    </row>
    <row r="25" spans="1:12" ht="24" customHeight="1" x14ac:dyDescent="0.25">
      <c r="A25" s="984"/>
      <c r="B25" s="984"/>
      <c r="C25" s="984"/>
      <c r="D25" s="984"/>
      <c r="E25" s="127" t="s">
        <v>273</v>
      </c>
    </row>
    <row r="26" spans="1:12" ht="24" customHeight="1" x14ac:dyDescent="0.25">
      <c r="A26" s="984"/>
      <c r="B26" s="984"/>
      <c r="C26" s="984"/>
      <c r="D26" s="984"/>
    </row>
    <row r="27" spans="1:12" ht="24" customHeight="1" x14ac:dyDescent="0.25">
      <c r="A27" s="984"/>
      <c r="B27" s="984"/>
      <c r="C27" s="984"/>
      <c r="D27" s="984"/>
    </row>
    <row r="28" spans="1:12" ht="24" customHeight="1" x14ac:dyDescent="0.25">
      <c r="A28" s="984"/>
      <c r="B28" s="984"/>
      <c r="C28" s="984"/>
      <c r="D28" s="984"/>
    </row>
    <row r="29" spans="1:12" ht="24" customHeight="1" x14ac:dyDescent="0.25">
      <c r="A29" s="984"/>
      <c r="B29" s="984"/>
      <c r="C29" s="984"/>
      <c r="D29" s="984"/>
    </row>
    <row r="30" spans="1:12" ht="24" customHeight="1" x14ac:dyDescent="0.25">
      <c r="A30" s="984"/>
      <c r="B30" s="984"/>
      <c r="C30" s="984"/>
      <c r="D30" s="984"/>
    </row>
  </sheetData>
  <mergeCells count="5">
    <mergeCell ref="A3:L4"/>
    <mergeCell ref="A5:K6"/>
    <mergeCell ref="A23:D30"/>
    <mergeCell ref="B14:K14"/>
    <mergeCell ref="L13:L14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94B8-60E8-48BA-B98C-0E975AF32171}">
  <dimension ref="A1:K25"/>
  <sheetViews>
    <sheetView showGridLines="0" zoomScaleNormal="100" workbookViewId="0"/>
  </sheetViews>
  <sheetFormatPr baseColWidth="10" defaultColWidth="11.5703125" defaultRowHeight="15" x14ac:dyDescent="0.25"/>
  <cols>
    <col min="1" max="1" width="51.42578125" style="127" customWidth="1"/>
    <col min="2" max="2" width="11.7109375" style="127" bestFit="1" customWidth="1"/>
    <col min="3" max="11" width="12.7109375" style="127" bestFit="1" customWidth="1"/>
    <col min="12" max="16384" width="11.5703125" style="127"/>
  </cols>
  <sheetData>
    <row r="1" spans="1:11" ht="27" customHeight="1" x14ac:dyDescent="0.25"/>
    <row r="2" spans="1:11" ht="27" customHeight="1" x14ac:dyDescent="0.25"/>
    <row r="3" spans="1:11" ht="23.25" customHeight="1" x14ac:dyDescent="0.25">
      <c r="A3" s="956" t="s">
        <v>585</v>
      </c>
      <c r="B3" s="957"/>
      <c r="C3" s="957"/>
      <c r="D3" s="957"/>
      <c r="E3" s="957"/>
      <c r="F3" s="957"/>
      <c r="G3" s="957"/>
      <c r="H3" s="957"/>
      <c r="I3" s="957"/>
      <c r="J3" s="957"/>
      <c r="K3" s="957"/>
    </row>
    <row r="4" spans="1:11" ht="23.25" customHeight="1" x14ac:dyDescent="0.25">
      <c r="A4" s="957"/>
      <c r="B4" s="957"/>
      <c r="C4" s="957"/>
      <c r="D4" s="957"/>
      <c r="E4" s="957"/>
      <c r="F4" s="957"/>
      <c r="G4" s="957"/>
      <c r="H4" s="957"/>
      <c r="I4" s="957"/>
      <c r="J4" s="957"/>
      <c r="K4" s="957"/>
    </row>
    <row r="5" spans="1:11" ht="18.75" customHeight="1" x14ac:dyDescent="0.25">
      <c r="A5" s="982" t="s">
        <v>404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</row>
    <row r="6" spans="1:11" ht="18.75" customHeight="1" x14ac:dyDescent="0.25">
      <c r="A6" s="982"/>
      <c r="B6" s="982"/>
      <c r="C6" s="982"/>
      <c r="D6" s="982"/>
      <c r="E6" s="982"/>
      <c r="F6" s="982"/>
      <c r="G6" s="982"/>
      <c r="H6" s="982"/>
      <c r="I6" s="982"/>
      <c r="J6" s="982"/>
      <c r="K6" s="982"/>
    </row>
    <row r="7" spans="1:11" ht="35.25" customHeight="1" x14ac:dyDescent="0.25">
      <c r="A7" s="990"/>
      <c r="B7" s="990"/>
      <c r="C7" s="990"/>
      <c r="D7" s="990"/>
      <c r="E7" s="990"/>
      <c r="F7" s="990"/>
      <c r="G7" s="990"/>
      <c r="H7" s="990"/>
      <c r="I7" s="990"/>
      <c r="J7" s="990"/>
      <c r="K7" s="990"/>
    </row>
    <row r="8" spans="1:11" ht="17.25" x14ac:dyDescent="0.3">
      <c r="A8" s="385" t="s">
        <v>405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9" spans="1:11" ht="15" customHeight="1" x14ac:dyDescent="0.3">
      <c r="A9" s="764" t="s">
        <v>391</v>
      </c>
      <c r="B9" s="846">
        <v>2014</v>
      </c>
      <c r="C9" s="846">
        <v>2015</v>
      </c>
      <c r="D9" s="846">
        <v>2016</v>
      </c>
      <c r="E9" s="846">
        <v>2017</v>
      </c>
      <c r="F9" s="846">
        <v>2018</v>
      </c>
      <c r="G9" s="846">
        <v>2019</v>
      </c>
      <c r="H9" s="846">
        <v>2020</v>
      </c>
      <c r="I9" s="846" t="s">
        <v>392</v>
      </c>
      <c r="J9" s="846" t="s">
        <v>393</v>
      </c>
      <c r="K9" s="765" t="s">
        <v>394</v>
      </c>
    </row>
    <row r="10" spans="1:11" ht="15" customHeight="1" x14ac:dyDescent="0.3">
      <c r="A10" s="339" t="s">
        <v>406</v>
      </c>
      <c r="B10" s="338">
        <v>1096756.0149655924</v>
      </c>
      <c r="C10" s="338">
        <v>1147328.0474296077</v>
      </c>
      <c r="D10" s="338">
        <v>1263891.2033845226</v>
      </c>
      <c r="E10" s="338">
        <v>1202716.2532984964</v>
      </c>
      <c r="F10" s="338">
        <v>1369202.8720908263</v>
      </c>
      <c r="G10" s="338">
        <v>1571082.5320903861</v>
      </c>
      <c r="H10" s="338">
        <v>1330777.511535404</v>
      </c>
      <c r="I10" s="338">
        <v>1615311.5747810777</v>
      </c>
      <c r="J10" s="338">
        <v>2036041.4780224885</v>
      </c>
      <c r="K10" s="340">
        <v>2120318.7620226461</v>
      </c>
    </row>
    <row r="11" spans="1:11" ht="16.5" x14ac:dyDescent="0.3">
      <c r="A11" s="341" t="s">
        <v>407</v>
      </c>
      <c r="B11" s="342">
        <v>2651880.8440134544</v>
      </c>
      <c r="C11" s="342">
        <v>2688458.4831900313</v>
      </c>
      <c r="D11" s="342">
        <v>2915393.6644241875</v>
      </c>
      <c r="E11" s="342">
        <v>3116925.3168679886</v>
      </c>
      <c r="F11" s="342">
        <v>2899485.2660325076</v>
      </c>
      <c r="G11" s="342">
        <v>3113625.0750976941</v>
      </c>
      <c r="H11" s="342">
        <v>2376081.9679675624</v>
      </c>
      <c r="I11" s="342">
        <v>2872401.907218216</v>
      </c>
      <c r="J11" s="342">
        <v>3222905.5420362987</v>
      </c>
      <c r="K11" s="343">
        <v>3339602.2851096606</v>
      </c>
    </row>
    <row r="12" spans="1:11" ht="16.5" x14ac:dyDescent="0.3">
      <c r="A12" s="339" t="s">
        <v>408</v>
      </c>
      <c r="B12" s="338">
        <v>6009304.2867912948</v>
      </c>
      <c r="C12" s="338">
        <v>6504374.5530095045</v>
      </c>
      <c r="D12" s="338">
        <v>6795702.9149109349</v>
      </c>
      <c r="E12" s="338">
        <v>6859589.3536450136</v>
      </c>
      <c r="F12" s="338">
        <v>7362398.4137228727</v>
      </c>
      <c r="G12" s="338">
        <v>7885921.0859230235</v>
      </c>
      <c r="H12" s="338">
        <v>8157433.4239975801</v>
      </c>
      <c r="I12" s="338">
        <v>9545686.4635917805</v>
      </c>
      <c r="J12" s="338">
        <v>12042704.308671802</v>
      </c>
      <c r="K12" s="340">
        <v>13676674.087853998</v>
      </c>
    </row>
    <row r="13" spans="1:11" ht="16.5" x14ac:dyDescent="0.3">
      <c r="A13" s="344" t="s">
        <v>409</v>
      </c>
      <c r="B13" s="345">
        <v>9757941.1457703412</v>
      </c>
      <c r="C13" s="345">
        <v>10340161.083629142</v>
      </c>
      <c r="D13" s="345">
        <v>10974987.782719646</v>
      </c>
      <c r="E13" s="345">
        <v>11179230.923811499</v>
      </c>
      <c r="F13" s="345">
        <v>11631086.551846206</v>
      </c>
      <c r="G13" s="345">
        <v>12570628.693111103</v>
      </c>
      <c r="H13" s="345">
        <v>11864292.903500546</v>
      </c>
      <c r="I13" s="345">
        <f t="shared" ref="I13:K13" si="0">SUM(I10:I12)</f>
        <v>14033399.945591073</v>
      </c>
      <c r="J13" s="345">
        <f t="shared" si="0"/>
        <v>17301651.328730591</v>
      </c>
      <c r="K13" s="346">
        <f t="shared" si="0"/>
        <v>19136595.134986304</v>
      </c>
    </row>
    <row r="14" spans="1:11" ht="16.5" x14ac:dyDescent="0.3">
      <c r="A14" s="344"/>
      <c r="B14" s="345"/>
      <c r="C14" s="345"/>
      <c r="D14" s="345"/>
      <c r="E14" s="345"/>
      <c r="F14" s="345"/>
      <c r="G14" s="345"/>
      <c r="H14" s="345"/>
      <c r="I14" s="345"/>
      <c r="J14" s="345"/>
      <c r="K14" s="346"/>
    </row>
    <row r="15" spans="1:11" ht="17.25" x14ac:dyDescent="0.3">
      <c r="A15" s="764" t="s">
        <v>391</v>
      </c>
      <c r="B15" s="843">
        <v>2014</v>
      </c>
      <c r="C15" s="843">
        <v>2015</v>
      </c>
      <c r="D15" s="843">
        <v>2016</v>
      </c>
      <c r="E15" s="843">
        <v>2017</v>
      </c>
      <c r="F15" s="843">
        <v>2018</v>
      </c>
      <c r="G15" s="843">
        <v>2019</v>
      </c>
      <c r="H15" s="843">
        <v>2020</v>
      </c>
      <c r="I15" s="846" t="s">
        <v>392</v>
      </c>
      <c r="J15" s="846" t="s">
        <v>393</v>
      </c>
      <c r="K15" s="765" t="s">
        <v>394</v>
      </c>
    </row>
    <row r="16" spans="1:11" ht="16.5" x14ac:dyDescent="0.3">
      <c r="A16" s="847"/>
      <c r="B16" s="991" t="s">
        <v>399</v>
      </c>
      <c r="C16" s="992"/>
      <c r="D16" s="992"/>
      <c r="E16" s="992"/>
      <c r="F16" s="992"/>
      <c r="G16" s="992"/>
      <c r="H16" s="992"/>
      <c r="I16" s="991"/>
      <c r="J16" s="991"/>
      <c r="K16" s="993"/>
    </row>
    <row r="17" spans="1:11" ht="16.5" x14ac:dyDescent="0.3">
      <c r="A17" s="339" t="s">
        <v>406</v>
      </c>
      <c r="B17" s="386">
        <f>B10/B13*100</f>
        <v>11.239625230174607</v>
      </c>
      <c r="C17" s="386">
        <f t="shared" ref="C17:K17" si="1">C10/C13*100</f>
        <v>11.095843073915864</v>
      </c>
      <c r="D17" s="386">
        <f t="shared" si="1"/>
        <v>11.516105788969956</v>
      </c>
      <c r="E17" s="386">
        <f t="shared" si="1"/>
        <v>10.758488320844496</v>
      </c>
      <c r="F17" s="386">
        <f t="shared" si="1"/>
        <v>11.77192574388927</v>
      </c>
      <c r="G17" s="386">
        <f t="shared" si="1"/>
        <v>12.49804262336826</v>
      </c>
      <c r="H17" s="386">
        <f t="shared" si="1"/>
        <v>11.216660970522394</v>
      </c>
      <c r="I17" s="386">
        <f t="shared" si="1"/>
        <v>11.510479150054911</v>
      </c>
      <c r="J17" s="386">
        <f t="shared" si="1"/>
        <v>11.76790260847241</v>
      </c>
      <c r="K17" s="387">
        <f t="shared" si="1"/>
        <v>11.079916500643277</v>
      </c>
    </row>
    <row r="18" spans="1:11" ht="16.5" x14ac:dyDescent="0.3">
      <c r="A18" s="341" t="s">
        <v>407</v>
      </c>
      <c r="B18" s="388">
        <f>B11/B13*100</f>
        <v>27.176643150414304</v>
      </c>
      <c r="C18" s="388">
        <f t="shared" ref="C18:K18" si="2">C11/C13*100</f>
        <v>26.000160553073787</v>
      </c>
      <c r="D18" s="388">
        <f t="shared" si="2"/>
        <v>26.563980955081679</v>
      </c>
      <c r="E18" s="388">
        <f t="shared" si="2"/>
        <v>27.881393077130294</v>
      </c>
      <c r="F18" s="388">
        <f t="shared" si="2"/>
        <v>24.928756682429391</v>
      </c>
      <c r="G18" s="388">
        <f t="shared" si="2"/>
        <v>24.769048160685937</v>
      </c>
      <c r="H18" s="388">
        <f t="shared" si="2"/>
        <v>20.027168810595551</v>
      </c>
      <c r="I18" s="388">
        <f t="shared" si="2"/>
        <v>20.468324984357402</v>
      </c>
      <c r="J18" s="388">
        <f t="shared" si="2"/>
        <v>18.627733739405791</v>
      </c>
      <c r="K18" s="389">
        <f t="shared" si="2"/>
        <v>17.451392275128732</v>
      </c>
    </row>
    <row r="19" spans="1:11" ht="16.5" x14ac:dyDescent="0.3">
      <c r="A19" s="339" t="s">
        <v>408</v>
      </c>
      <c r="B19" s="386">
        <f>B12/B13*100</f>
        <v>61.583731619411097</v>
      </c>
      <c r="C19" s="386">
        <f t="shared" ref="C19:K19" si="3">C12/C13*100</f>
        <v>62.903996373010365</v>
      </c>
      <c r="D19" s="386">
        <f t="shared" si="3"/>
        <v>61.919913255948359</v>
      </c>
      <c r="E19" s="386">
        <f t="shared" si="3"/>
        <v>61.360118602025203</v>
      </c>
      <c r="F19" s="386">
        <f t="shared" si="3"/>
        <v>63.29931757368135</v>
      </c>
      <c r="G19" s="386">
        <f t="shared" si="3"/>
        <v>62.73290921594581</v>
      </c>
      <c r="H19" s="386">
        <f t="shared" si="3"/>
        <v>68.756170218882062</v>
      </c>
      <c r="I19" s="386">
        <f t="shared" si="3"/>
        <v>68.021195865587686</v>
      </c>
      <c r="J19" s="386">
        <f t="shared" si="3"/>
        <v>69.604363652121791</v>
      </c>
      <c r="K19" s="387">
        <f t="shared" si="3"/>
        <v>71.468691224227996</v>
      </c>
    </row>
    <row r="20" spans="1:11" ht="16.5" x14ac:dyDescent="0.3">
      <c r="A20" s="352" t="s">
        <v>409</v>
      </c>
      <c r="B20" s="390">
        <f>SUM(B17:B19)</f>
        <v>100</v>
      </c>
      <c r="C20" s="390">
        <f t="shared" ref="C20:K20" si="4">SUM(C17:C19)</f>
        <v>100.00000000000001</v>
      </c>
      <c r="D20" s="390">
        <f t="shared" si="4"/>
        <v>100</v>
      </c>
      <c r="E20" s="390">
        <f t="shared" si="4"/>
        <v>100</v>
      </c>
      <c r="F20" s="390">
        <f t="shared" si="4"/>
        <v>100.00000000000001</v>
      </c>
      <c r="G20" s="390">
        <f t="shared" si="4"/>
        <v>100</v>
      </c>
      <c r="H20" s="390">
        <f t="shared" si="4"/>
        <v>100</v>
      </c>
      <c r="I20" s="390">
        <f t="shared" si="4"/>
        <v>100</v>
      </c>
      <c r="J20" s="390">
        <f t="shared" si="4"/>
        <v>100</v>
      </c>
      <c r="K20" s="391">
        <f t="shared" si="4"/>
        <v>100</v>
      </c>
    </row>
    <row r="21" spans="1:11" ht="27" customHeight="1" x14ac:dyDescent="0.25">
      <c r="B21" s="431"/>
      <c r="C21" s="431"/>
      <c r="D21" s="431"/>
      <c r="E21" s="431"/>
      <c r="F21" s="431"/>
      <c r="G21" s="431"/>
      <c r="H21" s="130"/>
    </row>
    <row r="22" spans="1:11" ht="17.25" customHeight="1" x14ac:dyDescent="0.25">
      <c r="A22" s="364" t="s">
        <v>400</v>
      </c>
      <c r="B22" s="431"/>
      <c r="C22" s="431"/>
      <c r="D22" s="431"/>
      <c r="E22" s="431"/>
      <c r="F22" s="431"/>
      <c r="G22" s="431"/>
      <c r="H22" s="130"/>
    </row>
    <row r="23" spans="1:11" ht="17.25" customHeight="1" x14ac:dyDescent="0.25">
      <c r="A23" s="311" t="s">
        <v>401</v>
      </c>
      <c r="B23" s="431"/>
      <c r="C23" s="431"/>
      <c r="D23" s="431"/>
      <c r="E23" s="431"/>
      <c r="F23" s="431"/>
      <c r="G23" s="431"/>
      <c r="H23" s="130"/>
    </row>
    <row r="24" spans="1:11" ht="17.25" customHeight="1" x14ac:dyDescent="0.25">
      <c r="A24" s="311" t="s">
        <v>402</v>
      </c>
      <c r="B24" s="431"/>
      <c r="C24" s="431"/>
      <c r="D24" s="431"/>
      <c r="E24" s="431"/>
      <c r="F24" s="431"/>
      <c r="G24" s="431"/>
      <c r="H24" s="130"/>
    </row>
    <row r="25" spans="1:11" ht="17.25" customHeight="1" x14ac:dyDescent="0.25">
      <c r="A25" s="364" t="s">
        <v>410</v>
      </c>
      <c r="B25" s="431"/>
      <c r="C25" s="431"/>
      <c r="D25" s="431"/>
      <c r="E25" s="431"/>
      <c r="F25" s="431"/>
      <c r="G25" s="431"/>
      <c r="H25" s="130"/>
    </row>
  </sheetData>
  <mergeCells count="3">
    <mergeCell ref="A3:K4"/>
    <mergeCell ref="A5:K7"/>
    <mergeCell ref="B16:K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9FC0E-78CA-4806-9D52-569A6246249E}">
  <dimension ref="A1:K28"/>
  <sheetViews>
    <sheetView showGridLines="0" workbookViewId="0"/>
  </sheetViews>
  <sheetFormatPr baseColWidth="10" defaultColWidth="11.42578125" defaultRowHeight="15" x14ac:dyDescent="0.25"/>
  <cols>
    <col min="1" max="1" width="43" style="1" customWidth="1"/>
    <col min="2" max="2" width="11.5703125" style="1" bestFit="1" customWidth="1"/>
    <col min="3" max="11" width="12.7109375" style="1" bestFit="1" customWidth="1"/>
    <col min="12" max="16384" width="11.42578125" style="1"/>
  </cols>
  <sheetData>
    <row r="1" spans="1:11" ht="52.5" customHeight="1" x14ac:dyDescent="0.25"/>
    <row r="2" spans="1:11" ht="9" customHeight="1" x14ac:dyDescent="0.25"/>
    <row r="3" spans="1:11" ht="20.25" customHeight="1" x14ac:dyDescent="0.25">
      <c r="A3" s="928" t="s">
        <v>585</v>
      </c>
      <c r="B3" s="929"/>
      <c r="C3" s="929"/>
      <c r="D3" s="929"/>
      <c r="E3" s="929"/>
      <c r="F3" s="929"/>
      <c r="G3" s="929"/>
      <c r="H3" s="929"/>
      <c r="I3" s="929"/>
      <c r="J3" s="929"/>
      <c r="K3" s="810"/>
    </row>
    <row r="4" spans="1:11" ht="41.25" customHeight="1" x14ac:dyDescent="0.25">
      <c r="A4" s="929"/>
      <c r="B4" s="929"/>
      <c r="C4" s="929"/>
      <c r="D4" s="929"/>
      <c r="E4" s="929"/>
      <c r="F4" s="929"/>
      <c r="G4" s="929"/>
      <c r="H4" s="929"/>
      <c r="I4" s="929"/>
      <c r="J4" s="929"/>
      <c r="K4" s="810"/>
    </row>
    <row r="5" spans="1:11" ht="16.5" x14ac:dyDescent="0.3">
      <c r="A5" s="317" t="s">
        <v>411</v>
      </c>
      <c r="B5" s="632"/>
      <c r="C5" s="314"/>
      <c r="D5" s="314"/>
      <c r="E5" s="313"/>
      <c r="F5" s="313"/>
      <c r="G5" s="315"/>
      <c r="H5" s="315"/>
      <c r="I5" s="315"/>
      <c r="J5" s="315"/>
      <c r="K5" s="315"/>
    </row>
    <row r="6" spans="1:11" ht="16.5" x14ac:dyDescent="0.3">
      <c r="A6" s="316" t="s">
        <v>412</v>
      </c>
      <c r="B6" s="317"/>
      <c r="C6" s="314"/>
      <c r="D6" s="314"/>
      <c r="E6" s="313"/>
      <c r="F6" s="313"/>
      <c r="G6" s="315"/>
      <c r="H6" s="315"/>
      <c r="I6" s="315"/>
      <c r="J6" s="315"/>
      <c r="K6" s="315"/>
    </row>
    <row r="7" spans="1:11" ht="16.5" x14ac:dyDescent="0.3">
      <c r="A7" s="317" t="s">
        <v>413</v>
      </c>
      <c r="B7" s="317"/>
      <c r="C7" s="314"/>
      <c r="D7" s="314"/>
      <c r="E7" s="313"/>
      <c r="F7" s="313"/>
      <c r="G7" s="315"/>
      <c r="H7" s="315"/>
      <c r="I7" s="315"/>
      <c r="J7" s="315"/>
      <c r="K7" s="315"/>
    </row>
    <row r="8" spans="1:11" ht="16.5" x14ac:dyDescent="0.25">
      <c r="A8" s="317" t="s">
        <v>183</v>
      </c>
      <c r="B8" s="317"/>
      <c r="C8" s="315"/>
      <c r="D8" s="315"/>
      <c r="E8" s="315"/>
      <c r="F8" s="315"/>
      <c r="G8" s="315"/>
      <c r="H8" s="315"/>
      <c r="I8" s="315"/>
      <c r="J8" s="315"/>
      <c r="K8" s="315"/>
    </row>
    <row r="9" spans="1:11" ht="16.5" x14ac:dyDescent="0.3">
      <c r="A9" s="633" t="s">
        <v>414</v>
      </c>
      <c r="B9" s="633"/>
      <c r="C9" s="634"/>
      <c r="D9" s="634"/>
      <c r="E9" s="634"/>
      <c r="F9" s="634"/>
      <c r="G9" s="634"/>
      <c r="H9" s="634"/>
      <c r="I9" s="634"/>
      <c r="J9" s="634"/>
      <c r="K9" s="634"/>
    </row>
    <row r="10" spans="1:11" ht="16.5" x14ac:dyDescent="0.3">
      <c r="A10" s="318"/>
      <c r="B10" s="318"/>
      <c r="C10" s="319"/>
      <c r="D10" s="319"/>
      <c r="E10" s="319"/>
      <c r="F10" s="319"/>
      <c r="G10" s="319"/>
      <c r="H10" s="319"/>
      <c r="I10" s="319"/>
      <c r="J10" s="319"/>
      <c r="K10" s="319"/>
    </row>
    <row r="11" spans="1:11" ht="15" customHeight="1" x14ac:dyDescent="0.25">
      <c r="A11" s="998" t="s">
        <v>415</v>
      </c>
      <c r="B11" s="994">
        <v>2014</v>
      </c>
      <c r="C11" s="994">
        <v>2015</v>
      </c>
      <c r="D11" s="996">
        <v>2016</v>
      </c>
      <c r="E11" s="994">
        <v>2017</v>
      </c>
      <c r="F11" s="994">
        <v>2018</v>
      </c>
      <c r="G11" s="994">
        <v>2019</v>
      </c>
      <c r="H11" s="994">
        <v>2020</v>
      </c>
      <c r="I11" s="994" t="s">
        <v>392</v>
      </c>
      <c r="J11" s="994" t="s">
        <v>393</v>
      </c>
      <c r="K11" s="996" t="s">
        <v>394</v>
      </c>
    </row>
    <row r="12" spans="1:11" x14ac:dyDescent="0.25">
      <c r="A12" s="999"/>
      <c r="B12" s="995"/>
      <c r="C12" s="995"/>
      <c r="D12" s="997"/>
      <c r="E12" s="995"/>
      <c r="F12" s="995"/>
      <c r="G12" s="995"/>
      <c r="H12" s="995"/>
      <c r="I12" s="995"/>
      <c r="J12" s="995"/>
      <c r="K12" s="997"/>
    </row>
    <row r="13" spans="1:11" ht="16.5" x14ac:dyDescent="0.3">
      <c r="A13" s="320" t="s">
        <v>416</v>
      </c>
      <c r="B13" s="299"/>
      <c r="C13" s="293"/>
      <c r="D13" s="322"/>
      <c r="E13" s="293"/>
      <c r="F13" s="293"/>
      <c r="G13" s="293"/>
      <c r="H13" s="293"/>
      <c r="I13" s="293"/>
      <c r="J13" s="293"/>
      <c r="K13" s="322"/>
    </row>
    <row r="14" spans="1:11" ht="16.5" x14ac:dyDescent="0.3">
      <c r="A14" s="323" t="s">
        <v>417</v>
      </c>
      <c r="B14" s="324">
        <v>18238463.569787096</v>
      </c>
      <c r="C14" s="294">
        <v>20238394.678140968</v>
      </c>
      <c r="D14" s="365">
        <v>21323329.7876404</v>
      </c>
      <c r="E14" s="294">
        <v>21622341.491412975</v>
      </c>
      <c r="F14" s="294">
        <v>23306965.04985176</v>
      </c>
      <c r="G14" s="294">
        <v>25071744.502951719</v>
      </c>
      <c r="H14" s="294">
        <v>23835139.494722344</v>
      </c>
      <c r="I14" s="294">
        <v>28261928.407058075</v>
      </c>
      <c r="J14" s="294">
        <v>34823402.497118436</v>
      </c>
      <c r="K14" s="365">
        <v>38872475.81754525</v>
      </c>
    </row>
    <row r="15" spans="1:11" ht="16.5" x14ac:dyDescent="0.3">
      <c r="A15" s="327" t="s">
        <v>418</v>
      </c>
      <c r="B15" s="299">
        <v>8480522.4240167551</v>
      </c>
      <c r="C15" s="293">
        <v>9898233.5945118237</v>
      </c>
      <c r="D15" s="322">
        <v>10348342.004920755</v>
      </c>
      <c r="E15" s="293">
        <v>10443110.567601474</v>
      </c>
      <c r="F15" s="293">
        <v>11675878.498005556</v>
      </c>
      <c r="G15" s="293">
        <v>12501115.809840616</v>
      </c>
      <c r="H15" s="293">
        <v>11970846.591221798</v>
      </c>
      <c r="I15" s="293">
        <v>14228528.461467</v>
      </c>
      <c r="J15" s="293">
        <v>17521751.168387845</v>
      </c>
      <c r="K15" s="322">
        <v>19735880.682558946</v>
      </c>
    </row>
    <row r="16" spans="1:11" ht="16.5" x14ac:dyDescent="0.3">
      <c r="A16" s="366" t="s">
        <v>419</v>
      </c>
      <c r="B16" s="378">
        <v>9757941.1457703412</v>
      </c>
      <c r="C16" s="382">
        <v>10340161.083629144</v>
      </c>
      <c r="D16" s="367">
        <v>10974987.782719646</v>
      </c>
      <c r="E16" s="382">
        <v>11179230.923811501</v>
      </c>
      <c r="F16" s="382">
        <v>11631086.551846204</v>
      </c>
      <c r="G16" s="382">
        <v>12570628.693111103</v>
      </c>
      <c r="H16" s="382">
        <v>11864292.903500546</v>
      </c>
      <c r="I16" s="382">
        <v>14033399.945591075</v>
      </c>
      <c r="J16" s="382">
        <v>17301651.328730591</v>
      </c>
      <c r="K16" s="367">
        <v>19136595.134986304</v>
      </c>
    </row>
    <row r="17" spans="1:11" ht="16.5" x14ac:dyDescent="0.3">
      <c r="A17" s="368"/>
      <c r="B17" s="379"/>
      <c r="C17" s="379"/>
      <c r="D17" s="369"/>
      <c r="E17" s="379"/>
      <c r="F17" s="379"/>
      <c r="G17" s="379"/>
      <c r="H17" s="379"/>
      <c r="I17" s="379"/>
      <c r="J17" s="379"/>
      <c r="K17" s="369"/>
    </row>
    <row r="18" spans="1:11" ht="16.5" x14ac:dyDescent="0.3">
      <c r="A18" s="370" t="s">
        <v>420</v>
      </c>
      <c r="B18" s="380"/>
      <c r="C18" s="380"/>
      <c r="D18" s="371"/>
      <c r="E18" s="380"/>
      <c r="F18" s="380"/>
      <c r="G18" s="380"/>
      <c r="H18" s="380"/>
      <c r="I18" s="380"/>
      <c r="J18" s="380"/>
      <c r="K18" s="371"/>
    </row>
    <row r="19" spans="1:11" ht="16.5" x14ac:dyDescent="0.3">
      <c r="A19" s="372" t="s">
        <v>421</v>
      </c>
      <c r="B19" s="299">
        <v>4448250.3382821418</v>
      </c>
      <c r="C19" s="299">
        <v>4943362.2780760359</v>
      </c>
      <c r="D19" s="329">
        <v>5270780.7307280563</v>
      </c>
      <c r="E19" s="299">
        <v>5441195.9656530013</v>
      </c>
      <c r="F19" s="299">
        <v>6046383.7426753296</v>
      </c>
      <c r="G19" s="299">
        <v>6782098.1808500765</v>
      </c>
      <c r="H19" s="299">
        <v>7088535.7319454039</v>
      </c>
      <c r="I19" s="299">
        <v>8416831.8734760471</v>
      </c>
      <c r="J19" s="299">
        <v>10590249.461768836</v>
      </c>
      <c r="K19" s="329">
        <v>11766856.519487504</v>
      </c>
    </row>
    <row r="20" spans="1:11" ht="16.5" x14ac:dyDescent="0.3">
      <c r="A20" s="373" t="s">
        <v>422</v>
      </c>
      <c r="B20" s="324">
        <v>3874711.2491364144</v>
      </c>
      <c r="C20" s="324">
        <v>4355418.6767251305</v>
      </c>
      <c r="D20" s="326">
        <v>4625645.5858971886</v>
      </c>
      <c r="E20" s="324">
        <v>4761570.2504420727</v>
      </c>
      <c r="F20" s="324">
        <v>5278545.4022297477</v>
      </c>
      <c r="G20" s="383">
        <v>5952458.6777267065</v>
      </c>
      <c r="H20" s="383">
        <v>6229990.8866841421</v>
      </c>
      <c r="I20" s="383">
        <v>7414722.5557220113</v>
      </c>
      <c r="J20" s="383">
        <v>9400809.5026411917</v>
      </c>
      <c r="K20" s="374">
        <v>10436770.073882481</v>
      </c>
    </row>
    <row r="21" spans="1:11" ht="16.5" x14ac:dyDescent="0.3">
      <c r="A21" s="372" t="s">
        <v>423</v>
      </c>
      <c r="B21" s="299">
        <v>573539.08914572722</v>
      </c>
      <c r="C21" s="299">
        <v>587943.60135090537</v>
      </c>
      <c r="D21" s="329">
        <v>645135.14483086742</v>
      </c>
      <c r="E21" s="299">
        <v>679625.71521092881</v>
      </c>
      <c r="F21" s="299">
        <v>767838.34044558182</v>
      </c>
      <c r="G21" s="384">
        <v>829639.50312337023</v>
      </c>
      <c r="H21" s="384">
        <v>858544.84526126191</v>
      </c>
      <c r="I21" s="384">
        <v>1002109.3177540365</v>
      </c>
      <c r="J21" s="384">
        <v>1189439.9591276443</v>
      </c>
      <c r="K21" s="375">
        <v>1330086.4456050233</v>
      </c>
    </row>
    <row r="22" spans="1:11" ht="16.5" x14ac:dyDescent="0.3">
      <c r="A22" s="373" t="s">
        <v>424</v>
      </c>
      <c r="B22" s="324">
        <v>327730.74521091132</v>
      </c>
      <c r="C22" s="324">
        <v>358520.88519997126</v>
      </c>
      <c r="D22" s="326">
        <v>370990.26813159918</v>
      </c>
      <c r="E22" s="324">
        <v>349619.89948872291</v>
      </c>
      <c r="F22" s="324">
        <v>398643.41945876111</v>
      </c>
      <c r="G22" s="383">
        <v>457627.45161662</v>
      </c>
      <c r="H22" s="383">
        <v>425806.14503505913</v>
      </c>
      <c r="I22" s="383">
        <v>455504.11127464217</v>
      </c>
      <c r="J22" s="383">
        <v>593912.56689594884</v>
      </c>
      <c r="K22" s="374">
        <v>664545.10313914227</v>
      </c>
    </row>
    <row r="23" spans="1:11" ht="16.5" x14ac:dyDescent="0.3">
      <c r="A23" s="376" t="s">
        <v>425</v>
      </c>
      <c r="B23" s="381">
        <v>4981960.0622772882</v>
      </c>
      <c r="C23" s="381">
        <v>5038277.920353137</v>
      </c>
      <c r="D23" s="377">
        <v>5333216.7838599905</v>
      </c>
      <c r="E23" s="381">
        <v>5388415.0586697767</v>
      </c>
      <c r="F23" s="381">
        <v>5186059.3897121139</v>
      </c>
      <c r="G23" s="381">
        <v>5330903.0606444068</v>
      </c>
      <c r="H23" s="381">
        <v>4349951.0265200827</v>
      </c>
      <c r="I23" s="381">
        <v>5161063.9608403863</v>
      </c>
      <c r="J23" s="381">
        <v>6117489.3000658061</v>
      </c>
      <c r="K23" s="377">
        <v>6705193.5123596573</v>
      </c>
    </row>
    <row r="24" spans="1:11" ht="16.5" x14ac:dyDescent="0.3">
      <c r="A24" s="356"/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  <row r="25" spans="1:11" x14ac:dyDescent="0.25">
      <c r="A25" s="364" t="s">
        <v>400</v>
      </c>
      <c r="B25" s="357"/>
      <c r="C25" s="358"/>
      <c r="D25" s="358"/>
      <c r="E25" s="358"/>
      <c r="F25" s="359"/>
      <c r="G25" s="359"/>
      <c r="H25" s="359"/>
      <c r="I25" s="359"/>
      <c r="K25" s="359"/>
    </row>
    <row r="26" spans="1:11" x14ac:dyDescent="0.25">
      <c r="A26" s="311" t="s">
        <v>401</v>
      </c>
      <c r="B26" s="360"/>
      <c r="C26" s="361"/>
      <c r="D26" s="362"/>
      <c r="E26" s="362"/>
      <c r="F26" s="363"/>
      <c r="G26" s="363"/>
      <c r="H26" s="363"/>
      <c r="I26" s="363"/>
      <c r="K26" s="363"/>
    </row>
    <row r="27" spans="1:11" x14ac:dyDescent="0.25">
      <c r="A27" s="311" t="s">
        <v>402</v>
      </c>
      <c r="B27" s="360"/>
      <c r="C27" s="361"/>
      <c r="D27" s="362"/>
      <c r="E27" s="362"/>
      <c r="F27" s="363"/>
      <c r="G27" s="363"/>
      <c r="H27" s="363"/>
      <c r="I27" s="363"/>
      <c r="K27" s="363"/>
    </row>
    <row r="28" spans="1:11" x14ac:dyDescent="0.25">
      <c r="A28" s="364" t="s">
        <v>426</v>
      </c>
      <c r="B28" s="360"/>
      <c r="C28" s="361"/>
      <c r="D28" s="362"/>
      <c r="E28" s="362"/>
      <c r="F28" s="363"/>
      <c r="G28" s="363"/>
      <c r="H28" s="363"/>
      <c r="I28" s="363"/>
      <c r="K28" s="363"/>
    </row>
  </sheetData>
  <mergeCells count="12">
    <mergeCell ref="J11:J12"/>
    <mergeCell ref="K11:K12"/>
    <mergeCell ref="A3:J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18DE-8BAD-4869-8FE7-5FCAC79E569C}">
  <dimension ref="A1:N31"/>
  <sheetViews>
    <sheetView showGridLines="0" zoomScaleNormal="100" workbookViewId="0"/>
  </sheetViews>
  <sheetFormatPr baseColWidth="10" defaultColWidth="11.5703125" defaultRowHeight="15" x14ac:dyDescent="0.25"/>
  <cols>
    <col min="1" max="1" width="57.42578125" style="127" customWidth="1"/>
    <col min="2" max="2" width="11.7109375" style="127" bestFit="1" customWidth="1"/>
    <col min="3" max="12" width="12.7109375" style="127" bestFit="1" customWidth="1"/>
    <col min="13" max="16384" width="11.5703125" style="127"/>
  </cols>
  <sheetData>
    <row r="1" spans="1:14" s="1" customFormat="1" ht="55.5" customHeight="1" x14ac:dyDescent="0.25"/>
    <row r="2" spans="1:14" s="1" customFormat="1" ht="8.25" customHeight="1" x14ac:dyDescent="0.25"/>
    <row r="3" spans="1:14" s="1" customFormat="1" ht="26.25" customHeight="1" x14ac:dyDescent="0.25">
      <c r="A3" s="928" t="s">
        <v>585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N3" s="128" t="s">
        <v>427</v>
      </c>
    </row>
    <row r="4" spans="1:14" s="1" customFormat="1" ht="20.25" customHeight="1" x14ac:dyDescent="0.25">
      <c r="A4" s="929"/>
      <c r="B4" s="929"/>
      <c r="C4" s="929"/>
      <c r="D4" s="929"/>
      <c r="E4" s="929"/>
      <c r="F4" s="929"/>
      <c r="G4" s="929"/>
      <c r="H4" s="929"/>
      <c r="I4" s="929"/>
      <c r="J4" s="929"/>
      <c r="K4" s="929"/>
      <c r="L4" s="929"/>
    </row>
    <row r="5" spans="1:14" s="131" customFormat="1" ht="55.35" customHeight="1" x14ac:dyDescent="0.25">
      <c r="A5" s="1000" t="s">
        <v>428</v>
      </c>
      <c r="B5" s="1000"/>
      <c r="C5" s="1000"/>
      <c r="D5" s="1000"/>
      <c r="E5" s="1000"/>
      <c r="F5" s="1000"/>
      <c r="G5" s="1000"/>
      <c r="H5" s="1000"/>
      <c r="I5" s="1000"/>
      <c r="J5" s="1000"/>
      <c r="K5" s="1000"/>
      <c r="L5" s="1000"/>
    </row>
    <row r="6" spans="1:14" ht="14.25" customHeight="1" x14ac:dyDescent="0.3">
      <c r="A6" s="337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4" ht="16.5" x14ac:dyDescent="0.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pans="1:14" ht="17.25" x14ac:dyDescent="0.3">
      <c r="A8" s="764" t="s">
        <v>391</v>
      </c>
      <c r="B8" s="843">
        <v>2014</v>
      </c>
      <c r="C8" s="843">
        <v>2015</v>
      </c>
      <c r="D8" s="843">
        <v>2016</v>
      </c>
      <c r="E8" s="843">
        <v>2017</v>
      </c>
      <c r="F8" s="843">
        <v>2018</v>
      </c>
      <c r="G8" s="843">
        <v>2019</v>
      </c>
      <c r="H8" s="843">
        <v>2020</v>
      </c>
      <c r="I8" s="846" t="s">
        <v>392</v>
      </c>
      <c r="J8" s="846" t="s">
        <v>393</v>
      </c>
      <c r="K8" s="846" t="s">
        <v>394</v>
      </c>
      <c r="L8" s="766" t="s">
        <v>395</v>
      </c>
    </row>
    <row r="9" spans="1:14" ht="16.5" x14ac:dyDescent="0.3">
      <c r="A9" s="339" t="s">
        <v>421</v>
      </c>
      <c r="B9" s="338">
        <v>4448250.3382821418</v>
      </c>
      <c r="C9" s="338">
        <v>4943362.2780760359</v>
      </c>
      <c r="D9" s="338">
        <v>5270780.7307280563</v>
      </c>
      <c r="E9" s="338">
        <v>5441195.9656530013</v>
      </c>
      <c r="F9" s="338">
        <v>6046383.7426753296</v>
      </c>
      <c r="G9" s="338">
        <v>6782098.1808500765</v>
      </c>
      <c r="H9" s="338">
        <v>7088535.7319454039</v>
      </c>
      <c r="I9" s="338">
        <v>8416831.8734760471</v>
      </c>
      <c r="J9" s="338">
        <v>10590249.461768836</v>
      </c>
      <c r="K9" s="338">
        <v>11766856.519487504</v>
      </c>
      <c r="L9" s="340">
        <f>AVERAGE(B9:K9)</f>
        <v>7079454.4822942438</v>
      </c>
    </row>
    <row r="10" spans="1:14" ht="16.5" x14ac:dyDescent="0.3">
      <c r="A10" s="341" t="s">
        <v>429</v>
      </c>
      <c r="B10" s="342">
        <v>4981960.0622772882</v>
      </c>
      <c r="C10" s="342">
        <v>5038277.920353137</v>
      </c>
      <c r="D10" s="342">
        <v>5333216.7838599905</v>
      </c>
      <c r="E10" s="342">
        <v>5388415.0586697767</v>
      </c>
      <c r="F10" s="342">
        <v>5186059.3897121139</v>
      </c>
      <c r="G10" s="342">
        <v>5330903.0606444068</v>
      </c>
      <c r="H10" s="342">
        <v>4349951.0265200827</v>
      </c>
      <c r="I10" s="342">
        <v>5161063.9608403863</v>
      </c>
      <c r="J10" s="342">
        <v>6117489.3000658061</v>
      </c>
      <c r="K10" s="342">
        <v>6705193.5123596573</v>
      </c>
      <c r="L10" s="343">
        <f t="shared" ref="L10:L12" si="0">AVERAGE(B10:K10)</f>
        <v>5359253.0075302646</v>
      </c>
    </row>
    <row r="11" spans="1:14" ht="16.5" x14ac:dyDescent="0.3">
      <c r="A11" s="339" t="s">
        <v>424</v>
      </c>
      <c r="B11" s="338">
        <v>327730.74521091132</v>
      </c>
      <c r="C11" s="338">
        <v>358520.88519997126</v>
      </c>
      <c r="D11" s="338">
        <v>370990.26813159918</v>
      </c>
      <c r="E11" s="338">
        <v>349619.89948872291</v>
      </c>
      <c r="F11" s="338">
        <v>398643.41945876111</v>
      </c>
      <c r="G11" s="338">
        <v>457627.45161662</v>
      </c>
      <c r="H11" s="338">
        <v>425806.14503505913</v>
      </c>
      <c r="I11" s="338">
        <v>455504.11127464217</v>
      </c>
      <c r="J11" s="338">
        <v>593912.56689594884</v>
      </c>
      <c r="K11" s="338">
        <v>664545.10313914227</v>
      </c>
      <c r="L11" s="340">
        <f t="shared" si="0"/>
        <v>440290.0595451378</v>
      </c>
    </row>
    <row r="12" spans="1:14" ht="16.5" x14ac:dyDescent="0.3">
      <c r="A12" s="344" t="s">
        <v>430</v>
      </c>
      <c r="B12" s="345">
        <v>9757941.1457703412</v>
      </c>
      <c r="C12" s="345">
        <v>10340161.083629144</v>
      </c>
      <c r="D12" s="345">
        <v>10974987.782719646</v>
      </c>
      <c r="E12" s="345">
        <v>11179230.923811501</v>
      </c>
      <c r="F12" s="345">
        <v>11631086.551846206</v>
      </c>
      <c r="G12" s="345">
        <v>12570628.693111105</v>
      </c>
      <c r="H12" s="345">
        <v>11864292.903500546</v>
      </c>
      <c r="I12" s="345">
        <f t="shared" ref="I12:K12" si="1">SUM(I9:I11)</f>
        <v>14033399.945591075</v>
      </c>
      <c r="J12" s="345">
        <f t="shared" si="1"/>
        <v>17301651.328730591</v>
      </c>
      <c r="K12" s="345">
        <f t="shared" si="1"/>
        <v>19136595.134986304</v>
      </c>
      <c r="L12" s="346">
        <f t="shared" si="0"/>
        <v>12878997.549369648</v>
      </c>
    </row>
    <row r="13" spans="1:14" ht="16.5" x14ac:dyDescent="0.3">
      <c r="A13" s="339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47"/>
    </row>
    <row r="14" spans="1:14" ht="17.25" x14ac:dyDescent="0.3">
      <c r="A14" s="764" t="s">
        <v>391</v>
      </c>
      <c r="B14" s="846" t="s">
        <v>431</v>
      </c>
      <c r="C14" s="846" t="s">
        <v>432</v>
      </c>
      <c r="D14" s="846" t="s">
        <v>433</v>
      </c>
      <c r="E14" s="846" t="s">
        <v>434</v>
      </c>
      <c r="F14" s="846" t="s">
        <v>435</v>
      </c>
      <c r="G14" s="846" t="s">
        <v>436</v>
      </c>
      <c r="H14" s="846" t="s">
        <v>437</v>
      </c>
      <c r="I14" s="846" t="s">
        <v>392</v>
      </c>
      <c r="J14" s="846" t="s">
        <v>393</v>
      </c>
      <c r="K14" s="846" t="s">
        <v>394</v>
      </c>
      <c r="L14" s="766" t="s">
        <v>395</v>
      </c>
    </row>
    <row r="15" spans="1:14" ht="16.5" x14ac:dyDescent="0.3">
      <c r="A15" s="339" t="s">
        <v>421</v>
      </c>
      <c r="B15" s="348">
        <f>B9/B12*100</f>
        <v>45.585951706731414</v>
      </c>
      <c r="C15" s="348">
        <f t="shared" ref="C15:K15" si="2">C9/C12*100</f>
        <v>47.807401046222736</v>
      </c>
      <c r="D15" s="348">
        <f t="shared" si="2"/>
        <v>48.025390415714305</v>
      </c>
      <c r="E15" s="348">
        <f t="shared" si="2"/>
        <v>48.672363982243013</v>
      </c>
      <c r="F15" s="348">
        <f t="shared" si="2"/>
        <v>51.984685314852072</v>
      </c>
      <c r="G15" s="348">
        <f t="shared" si="2"/>
        <v>53.951941039884254</v>
      </c>
      <c r="H15" s="348">
        <f t="shared" si="2"/>
        <v>59.746803198477508</v>
      </c>
      <c r="I15" s="348">
        <f t="shared" si="2"/>
        <v>59.977139582061113</v>
      </c>
      <c r="J15" s="348">
        <f t="shared" si="2"/>
        <v>61.209472209065922</v>
      </c>
      <c r="K15" s="348">
        <f t="shared" si="2"/>
        <v>61.488767654256613</v>
      </c>
      <c r="L15" s="349">
        <f>AVERAGE(B15:K15)</f>
        <v>53.844991614950899</v>
      </c>
    </row>
    <row r="16" spans="1:14" ht="16.5" x14ac:dyDescent="0.3">
      <c r="A16" s="341" t="s">
        <v>429</v>
      </c>
      <c r="B16" s="350">
        <f>B10/B12*100</f>
        <v>51.055442821939536</v>
      </c>
      <c r="C16" s="350">
        <f t="shared" ref="C16:K16" si="3">C10/C12*100</f>
        <v>48.725332996309803</v>
      </c>
      <c r="D16" s="350">
        <f t="shared" si="3"/>
        <v>48.594284471616959</v>
      </c>
      <c r="E16" s="350">
        <f t="shared" si="3"/>
        <v>48.200230368196245</v>
      </c>
      <c r="F16" s="350">
        <f t="shared" si="3"/>
        <v>44.587918476876339</v>
      </c>
      <c r="G16" s="350">
        <f t="shared" si="3"/>
        <v>42.407608965220831</v>
      </c>
      <c r="H16" s="350">
        <f t="shared" si="3"/>
        <v>36.664224845937802</v>
      </c>
      <c r="I16" s="350">
        <f t="shared" si="3"/>
        <v>36.777003298205415</v>
      </c>
      <c r="J16" s="350">
        <f t="shared" si="3"/>
        <v>35.357834832258419</v>
      </c>
      <c r="K16" s="350">
        <f t="shared" si="3"/>
        <v>35.038592106183764</v>
      </c>
      <c r="L16" s="351">
        <f t="shared" ref="L16:L18" si="4">AVERAGE(B16:K16)</f>
        <v>42.740847318274511</v>
      </c>
    </row>
    <row r="17" spans="1:12" ht="16.5" x14ac:dyDescent="0.3">
      <c r="A17" s="339" t="s">
        <v>424</v>
      </c>
      <c r="B17" s="348">
        <f>B11/B12*100</f>
        <v>3.3586054713290507</v>
      </c>
      <c r="C17" s="348">
        <f t="shared" ref="C17:K17" si="5">C11/C12*100</f>
        <v>3.4672659574674554</v>
      </c>
      <c r="D17" s="348">
        <f t="shared" si="5"/>
        <v>3.3803251126687481</v>
      </c>
      <c r="E17" s="348">
        <f t="shared" si="5"/>
        <v>3.1274056495607465</v>
      </c>
      <c r="F17" s="348">
        <f t="shared" si="5"/>
        <v>3.4273962082715679</v>
      </c>
      <c r="G17" s="348">
        <f t="shared" si="5"/>
        <v>3.6404499948948996</v>
      </c>
      <c r="H17" s="348">
        <f t="shared" si="5"/>
        <v>3.5889719555846895</v>
      </c>
      <c r="I17" s="348">
        <f t="shared" si="5"/>
        <v>3.2458571197334791</v>
      </c>
      <c r="J17" s="348">
        <f t="shared" si="5"/>
        <v>3.4326929586756609</v>
      </c>
      <c r="K17" s="348">
        <f t="shared" si="5"/>
        <v>3.4726402395596163</v>
      </c>
      <c r="L17" s="349">
        <f t="shared" si="4"/>
        <v>3.4141610667745916</v>
      </c>
    </row>
    <row r="18" spans="1:12" ht="16.5" x14ac:dyDescent="0.3">
      <c r="A18" s="352" t="s">
        <v>430</v>
      </c>
      <c r="B18" s="353">
        <f t="shared" ref="B18:K18" si="6">SUM(B15:B17)</f>
        <v>100.00000000000001</v>
      </c>
      <c r="C18" s="353">
        <f t="shared" si="6"/>
        <v>100</v>
      </c>
      <c r="D18" s="353">
        <f t="shared" si="6"/>
        <v>100</v>
      </c>
      <c r="E18" s="353">
        <f t="shared" si="6"/>
        <v>100</v>
      </c>
      <c r="F18" s="353">
        <f t="shared" si="6"/>
        <v>99.999999999999986</v>
      </c>
      <c r="G18" s="353">
        <f t="shared" si="6"/>
        <v>99.999999999999986</v>
      </c>
      <c r="H18" s="353">
        <f t="shared" si="6"/>
        <v>100</v>
      </c>
      <c r="I18" s="353">
        <f t="shared" si="6"/>
        <v>100</v>
      </c>
      <c r="J18" s="353">
        <f t="shared" si="6"/>
        <v>100</v>
      </c>
      <c r="K18" s="353">
        <f t="shared" si="6"/>
        <v>99.999999999999986</v>
      </c>
      <c r="L18" s="354">
        <f t="shared" si="4"/>
        <v>100</v>
      </c>
    </row>
    <row r="19" spans="1:12" x14ac:dyDescent="0.25"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2" x14ac:dyDescent="0.25">
      <c r="A20" s="308" t="s">
        <v>438</v>
      </c>
    </row>
    <row r="21" spans="1:12" x14ac:dyDescent="0.25">
      <c r="A21" s="311" t="s">
        <v>439</v>
      </c>
    </row>
    <row r="22" spans="1:12" ht="21" x14ac:dyDescent="0.25">
      <c r="A22" s="311" t="s">
        <v>440</v>
      </c>
      <c r="B22" s="355"/>
      <c r="C22" s="355"/>
      <c r="D22" s="355"/>
      <c r="E22" s="355"/>
      <c r="F22" s="355"/>
      <c r="G22" s="355"/>
      <c r="H22" s="132"/>
    </row>
    <row r="23" spans="1:12" ht="21" x14ac:dyDescent="0.25">
      <c r="A23" s="312" t="s">
        <v>441</v>
      </c>
      <c r="B23" s="355"/>
      <c r="C23" s="355"/>
      <c r="D23" s="355"/>
      <c r="E23" s="355"/>
      <c r="F23" s="355"/>
      <c r="G23" s="355"/>
      <c r="H23" s="132"/>
    </row>
    <row r="24" spans="1:12" ht="21" x14ac:dyDescent="0.25">
      <c r="B24" s="355"/>
      <c r="C24" s="355"/>
      <c r="D24" s="355"/>
      <c r="E24" s="355"/>
      <c r="F24" s="355"/>
      <c r="G24" s="355"/>
      <c r="H24" s="132"/>
    </row>
    <row r="25" spans="1:12" ht="21" x14ac:dyDescent="0.25">
      <c r="B25" s="355"/>
      <c r="C25" s="355"/>
      <c r="D25" s="355"/>
      <c r="E25" s="355"/>
      <c r="F25" s="355"/>
      <c r="G25" s="355"/>
      <c r="H25" s="132"/>
    </row>
    <row r="26" spans="1:12" ht="21" x14ac:dyDescent="0.25">
      <c r="B26" s="355"/>
      <c r="C26" s="355"/>
      <c r="D26" s="355"/>
      <c r="E26" s="355"/>
      <c r="F26" s="355"/>
      <c r="G26" s="355"/>
      <c r="H26" s="132"/>
    </row>
    <row r="27" spans="1:12" ht="21" x14ac:dyDescent="0.25">
      <c r="B27" s="355"/>
      <c r="C27" s="355"/>
      <c r="D27" s="355"/>
      <c r="E27" s="355"/>
      <c r="F27" s="355"/>
      <c r="G27" s="355"/>
      <c r="H27" s="132"/>
    </row>
    <row r="28" spans="1:12" ht="21" x14ac:dyDescent="0.25">
      <c r="B28" s="355"/>
      <c r="C28" s="355"/>
      <c r="D28" s="355"/>
      <c r="E28" s="355"/>
      <c r="F28" s="355"/>
      <c r="G28" s="355"/>
      <c r="H28" s="132"/>
    </row>
    <row r="29" spans="1:12" ht="21" x14ac:dyDescent="0.25">
      <c r="B29" s="355"/>
      <c r="C29" s="355"/>
      <c r="D29" s="355"/>
      <c r="E29" s="355"/>
      <c r="F29" s="355"/>
      <c r="G29" s="355"/>
      <c r="H29" s="132"/>
    </row>
    <row r="30" spans="1:12" ht="21" x14ac:dyDescent="0.25">
      <c r="B30" s="355"/>
      <c r="C30" s="355"/>
      <c r="D30" s="355"/>
      <c r="E30" s="355"/>
      <c r="F30" s="355"/>
      <c r="G30" s="355"/>
      <c r="H30" s="132"/>
    </row>
    <row r="31" spans="1:12" ht="21" x14ac:dyDescent="0.25">
      <c r="B31" s="355"/>
      <c r="C31" s="355"/>
      <c r="D31" s="355"/>
      <c r="E31" s="355"/>
      <c r="F31" s="355"/>
      <c r="G31" s="355"/>
      <c r="H31" s="132"/>
    </row>
  </sheetData>
  <mergeCells count="2">
    <mergeCell ref="A3:L4"/>
    <mergeCell ref="A5:L5"/>
  </mergeCells>
  <hyperlinks>
    <hyperlink ref="N3" location="'Lista de indicadores'!A1" display="Inicio" xr:uid="{105053C6-62D6-4F00-B5D8-ED12915686CC}"/>
  </hyperlinks>
  <pageMargins left="0.7" right="0.7" top="0.75" bottom="0.75" header="0.3" footer="0.3"/>
  <ignoredErrors>
    <ignoredError sqref="B9:H11 B14:H1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DAE1-22A0-4AEB-9152-D3A8CDD13610}">
  <dimension ref="A1:K45"/>
  <sheetViews>
    <sheetView showGridLines="0" zoomScale="87" zoomScaleNormal="87" workbookViewId="0"/>
  </sheetViews>
  <sheetFormatPr baseColWidth="10" defaultColWidth="11.42578125" defaultRowHeight="16.5" x14ac:dyDescent="0.3"/>
  <cols>
    <col min="1" max="1" width="51.140625" style="16" customWidth="1"/>
    <col min="2" max="2" width="16.140625" style="16" customWidth="1"/>
    <col min="3" max="3" width="13.7109375" style="16" customWidth="1"/>
    <col min="4" max="4" width="15.42578125" style="16" customWidth="1"/>
    <col min="5" max="5" width="13.7109375" style="16" customWidth="1"/>
    <col min="6" max="6" width="16.140625" style="16" customWidth="1"/>
    <col min="7" max="7" width="13.7109375" style="16" customWidth="1"/>
    <col min="8" max="16384" width="11.42578125" style="16"/>
  </cols>
  <sheetData>
    <row r="1" spans="1:11" ht="72" customHeight="1" x14ac:dyDescent="0.3"/>
    <row r="2" spans="1:11" ht="3.75" customHeight="1" x14ac:dyDescent="0.3"/>
    <row r="3" spans="1:11" ht="40.5" customHeight="1" x14ac:dyDescent="0.3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2.25" customHeight="1" x14ac:dyDescent="0.3">
      <c r="A4" s="943" t="s">
        <v>93</v>
      </c>
      <c r="B4" s="943"/>
      <c r="C4" s="943"/>
      <c r="D4" s="943"/>
      <c r="E4" s="943"/>
      <c r="F4" s="943"/>
      <c r="G4" s="943"/>
      <c r="H4" s="943"/>
      <c r="I4" s="943"/>
      <c r="J4" s="943"/>
      <c r="K4" s="943"/>
    </row>
    <row r="5" spans="1:11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3">
      <c r="A7" s="933" t="s">
        <v>94</v>
      </c>
      <c r="B7" s="935">
        <v>2019</v>
      </c>
      <c r="C7" s="937"/>
      <c r="D7" s="937">
        <v>2020</v>
      </c>
      <c r="E7" s="937"/>
      <c r="F7" s="937">
        <v>2021</v>
      </c>
      <c r="G7" s="937"/>
      <c r="H7" s="937">
        <v>2022</v>
      </c>
      <c r="I7" s="937"/>
      <c r="J7" s="937">
        <v>2023</v>
      </c>
      <c r="K7" s="938"/>
    </row>
    <row r="8" spans="1:11" ht="12.75" customHeight="1" x14ac:dyDescent="0.3">
      <c r="A8" s="939"/>
      <c r="B8" s="569" t="s">
        <v>78</v>
      </c>
      <c r="C8" s="812" t="s">
        <v>79</v>
      </c>
      <c r="D8" s="812" t="s">
        <v>78</v>
      </c>
      <c r="E8" s="812" t="s">
        <v>79</v>
      </c>
      <c r="F8" s="812" t="s">
        <v>78</v>
      </c>
      <c r="G8" s="812" t="s">
        <v>79</v>
      </c>
      <c r="H8" s="812" t="s">
        <v>78</v>
      </c>
      <c r="I8" s="812" t="s">
        <v>79</v>
      </c>
      <c r="J8" s="811" t="s">
        <v>78</v>
      </c>
      <c r="K8" s="572" t="s">
        <v>79</v>
      </c>
    </row>
    <row r="9" spans="1:11" ht="16.5" customHeight="1" x14ac:dyDescent="0.3">
      <c r="A9" s="574" t="s">
        <v>80</v>
      </c>
      <c r="B9" s="38">
        <v>126080.961379313</v>
      </c>
      <c r="C9" s="40">
        <v>100</v>
      </c>
      <c r="D9" s="39">
        <v>117261.304951187</v>
      </c>
      <c r="E9" s="40">
        <v>100</v>
      </c>
      <c r="F9" s="39">
        <v>121447.83500932901</v>
      </c>
      <c r="G9" s="40">
        <v>100</v>
      </c>
      <c r="H9" s="39">
        <v>125496.119993252</v>
      </c>
      <c r="I9" s="40">
        <v>100</v>
      </c>
      <c r="J9" s="24">
        <v>142204.41206077099</v>
      </c>
      <c r="K9" s="29">
        <v>100</v>
      </c>
    </row>
    <row r="10" spans="1:11" ht="16.5" customHeight="1" x14ac:dyDescent="0.3">
      <c r="A10" s="30" t="s">
        <v>95</v>
      </c>
      <c r="B10" s="45">
        <v>13954.8387229898</v>
      </c>
      <c r="C10" s="42">
        <v>11.068156976537299</v>
      </c>
      <c r="D10" s="41">
        <v>16768.638854270699</v>
      </c>
      <c r="E10" s="42">
        <v>14.300232170579299</v>
      </c>
      <c r="F10" s="41">
        <v>17206.853376857802</v>
      </c>
      <c r="G10" s="42">
        <v>14.168102194276299</v>
      </c>
      <c r="H10" s="41">
        <v>17202.626232999199</v>
      </c>
      <c r="I10" s="42">
        <v>13.707695691248601</v>
      </c>
      <c r="J10" s="26">
        <v>20497.754788374401</v>
      </c>
      <c r="K10" s="31">
        <v>14.414288903789201</v>
      </c>
    </row>
    <row r="11" spans="1:11" ht="16.5" customHeight="1" x14ac:dyDescent="0.3">
      <c r="A11" s="28" t="s">
        <v>96</v>
      </c>
      <c r="B11" s="46">
        <v>8404.6408713333294</v>
      </c>
      <c r="C11" s="44">
        <v>6.6660666125855901</v>
      </c>
      <c r="D11" s="43">
        <v>6050.5719833173198</v>
      </c>
      <c r="E11" s="44">
        <v>5.1599050392932604</v>
      </c>
      <c r="F11" s="43">
        <v>6342.2453283614204</v>
      </c>
      <c r="G11" s="44">
        <v>5.2221971086386496</v>
      </c>
      <c r="H11" s="43">
        <v>7769.7990558028596</v>
      </c>
      <c r="I11" s="44">
        <v>6.1912663564583701</v>
      </c>
      <c r="J11" s="24">
        <v>7391.0524932537601</v>
      </c>
      <c r="K11" s="29">
        <v>5.1974846533560397</v>
      </c>
    </row>
    <row r="12" spans="1:11" ht="16.5" customHeight="1" x14ac:dyDescent="0.3">
      <c r="A12" s="32" t="s">
        <v>97</v>
      </c>
      <c r="B12" s="47">
        <v>103721.48178499</v>
      </c>
      <c r="C12" s="48">
        <v>82.265776410877095</v>
      </c>
      <c r="D12" s="49">
        <v>94442.094113598796</v>
      </c>
      <c r="E12" s="48">
        <v>80.539862790127501</v>
      </c>
      <c r="F12" s="49">
        <v>97898.736304110003</v>
      </c>
      <c r="G12" s="48">
        <v>80.609700697085103</v>
      </c>
      <c r="H12" s="49">
        <v>100523.69470445</v>
      </c>
      <c r="I12" s="48">
        <v>80.101037952293098</v>
      </c>
      <c r="J12" s="33">
        <v>114315.604779143</v>
      </c>
      <c r="K12" s="35">
        <v>80.388226442854801</v>
      </c>
    </row>
    <row r="13" spans="1:11" ht="12" customHeight="1" x14ac:dyDescent="0.3"/>
    <row r="14" spans="1:11" ht="12" customHeight="1" x14ac:dyDescent="0.3"/>
    <row r="15" spans="1:11" ht="18" customHeight="1" x14ac:dyDescent="0.3">
      <c r="A15" s="601" t="s">
        <v>83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34.5" customHeight="1" x14ac:dyDescent="0.3">
      <c r="A16" s="930" t="s">
        <v>84</v>
      </c>
      <c r="B16" s="930"/>
      <c r="C16" s="930"/>
      <c r="D16" s="930"/>
      <c r="E16" s="930"/>
      <c r="F16" s="930"/>
      <c r="G16" s="930"/>
      <c r="H16" s="930"/>
      <c r="I16" s="930"/>
      <c r="J16" s="930"/>
      <c r="K16" s="930"/>
    </row>
    <row r="17" spans="1:11" ht="21.75" customHeight="1" x14ac:dyDescent="0.3">
      <c r="A17" s="20" t="s">
        <v>98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1.75" customHeight="1" x14ac:dyDescent="0.3">
      <c r="A18" s="930" t="s">
        <v>99</v>
      </c>
      <c r="B18" s="930"/>
      <c r="C18" s="930"/>
      <c r="D18" s="930"/>
      <c r="E18" s="930"/>
      <c r="F18" s="930"/>
      <c r="G18" s="930"/>
      <c r="H18" s="930"/>
      <c r="I18" s="930"/>
      <c r="J18" s="930"/>
      <c r="K18" s="930"/>
    </row>
    <row r="19" spans="1:11" ht="19.5" customHeight="1" x14ac:dyDescent="0.3">
      <c r="A19" s="941" t="s">
        <v>100</v>
      </c>
      <c r="B19" s="941"/>
      <c r="C19" s="941"/>
      <c r="D19" s="941"/>
      <c r="E19" s="941"/>
      <c r="F19" s="941"/>
      <c r="G19" s="941"/>
      <c r="H19" s="941"/>
      <c r="I19" s="941"/>
      <c r="J19" s="941"/>
      <c r="K19" s="941"/>
    </row>
    <row r="20" spans="1:11" ht="22.5" customHeight="1" x14ac:dyDescent="0.3">
      <c r="A20" s="942" t="s">
        <v>101</v>
      </c>
      <c r="B20" s="942"/>
      <c r="C20" s="942"/>
      <c r="D20" s="942"/>
      <c r="E20" s="942"/>
      <c r="F20" s="942"/>
      <c r="G20" s="942"/>
      <c r="H20" s="942"/>
      <c r="I20" s="942"/>
      <c r="J20" s="942"/>
      <c r="K20" s="942"/>
    </row>
    <row r="21" spans="1:11" ht="12" customHeight="1" x14ac:dyDescent="0.3">
      <c r="A21" s="930" t="s">
        <v>102</v>
      </c>
      <c r="B21" s="930"/>
      <c r="C21" s="930"/>
      <c r="D21" s="930"/>
      <c r="E21" s="930"/>
      <c r="F21" s="930"/>
      <c r="G21" s="930"/>
      <c r="H21" s="930"/>
      <c r="I21" s="930"/>
      <c r="J21" s="930"/>
      <c r="K21" s="930"/>
    </row>
    <row r="22" spans="1:11" ht="12" customHeight="1" x14ac:dyDescent="0.3">
      <c r="A22" s="930"/>
      <c r="B22" s="930"/>
      <c r="C22" s="930"/>
      <c r="D22" s="930"/>
      <c r="E22" s="930"/>
      <c r="F22" s="930"/>
      <c r="G22" s="930"/>
      <c r="H22" s="930"/>
      <c r="I22" s="930"/>
      <c r="J22" s="930"/>
      <c r="K22" s="930"/>
    </row>
    <row r="23" spans="1:11" ht="23.25" customHeight="1" x14ac:dyDescent="0.3">
      <c r="A23" s="930"/>
      <c r="B23" s="930"/>
      <c r="C23" s="930"/>
      <c r="D23" s="930"/>
      <c r="E23" s="930"/>
      <c r="F23" s="930"/>
      <c r="G23" s="930"/>
      <c r="H23" s="930"/>
      <c r="I23" s="930"/>
      <c r="J23" s="930"/>
      <c r="K23" s="930"/>
    </row>
    <row r="24" spans="1:11" ht="19.5" customHeight="1" x14ac:dyDescent="0.3"/>
    <row r="25" spans="1:11" ht="12" customHeight="1" x14ac:dyDescent="0.3"/>
    <row r="26" spans="1:11" ht="12" customHeight="1" x14ac:dyDescent="0.3"/>
    <row r="27" spans="1:11" ht="12" customHeight="1" x14ac:dyDescent="0.3"/>
    <row r="28" spans="1:11" ht="12" customHeight="1" x14ac:dyDescent="0.3"/>
    <row r="29" spans="1:11" ht="12" customHeight="1" x14ac:dyDescent="0.3"/>
    <row r="30" spans="1:11" ht="12" customHeight="1" x14ac:dyDescent="0.3"/>
    <row r="31" spans="1:11" ht="12" customHeight="1" x14ac:dyDescent="0.3"/>
    <row r="32" spans="1:11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</sheetData>
  <sheetProtection selectLockedCells="1" selectUnlockedCells="1"/>
  <mergeCells count="13">
    <mergeCell ref="A3:K3"/>
    <mergeCell ref="A7:A8"/>
    <mergeCell ref="B7:C7"/>
    <mergeCell ref="D7:E7"/>
    <mergeCell ref="F7:G7"/>
    <mergeCell ref="H7:I7"/>
    <mergeCell ref="J7:K7"/>
    <mergeCell ref="A16:K16"/>
    <mergeCell ref="A21:K23"/>
    <mergeCell ref="A19:K19"/>
    <mergeCell ref="A20:K20"/>
    <mergeCell ref="A4:K4"/>
    <mergeCell ref="A18:K18"/>
  </mergeCells>
  <conditionalFormatting sqref="A5:C5 A4">
    <cfRule type="duplicateValues" dxfId="114" priority="4"/>
  </conditionalFormatting>
  <conditionalFormatting sqref="D5:G5">
    <cfRule type="duplicateValues" dxfId="113" priority="3"/>
  </conditionalFormatting>
  <conditionalFormatting sqref="H5:I5">
    <cfRule type="duplicateValues" dxfId="112" priority="2"/>
  </conditionalFormatting>
  <conditionalFormatting sqref="J5:K5">
    <cfRule type="duplicateValues" dxfId="111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7CA9-F082-4000-9936-8094CF626105}">
  <dimension ref="A1:K22"/>
  <sheetViews>
    <sheetView showGridLines="0" workbookViewId="0"/>
  </sheetViews>
  <sheetFormatPr baseColWidth="10" defaultColWidth="11.42578125" defaultRowHeight="15" x14ac:dyDescent="0.25"/>
  <cols>
    <col min="1" max="1" width="27.5703125" style="1" customWidth="1"/>
    <col min="2" max="7" width="12.42578125" style="1" bestFit="1" customWidth="1"/>
    <col min="8" max="8" width="11.42578125" style="1"/>
    <col min="9" max="11" width="12.42578125" style="1" bestFit="1" customWidth="1"/>
    <col min="12" max="16384" width="11.42578125" style="1"/>
  </cols>
  <sheetData>
    <row r="1" spans="1:11" ht="25.5" customHeight="1" x14ac:dyDescent="0.25"/>
    <row r="2" spans="1:11" ht="25.5" customHeight="1" x14ac:dyDescent="0.25"/>
    <row r="3" spans="1:11" ht="20.25" x14ac:dyDescent="0.25">
      <c r="A3" s="928" t="s">
        <v>585</v>
      </c>
      <c r="B3" s="929"/>
      <c r="C3" s="929"/>
      <c r="D3" s="929"/>
      <c r="E3" s="929"/>
      <c r="F3" s="929"/>
      <c r="G3" s="929"/>
      <c r="H3" s="929"/>
      <c r="I3" s="929"/>
      <c r="J3" s="929"/>
      <c r="K3" s="810"/>
    </row>
    <row r="4" spans="1:11" ht="20.25" x14ac:dyDescent="0.25">
      <c r="A4" s="929"/>
      <c r="B4" s="929"/>
      <c r="C4" s="929"/>
      <c r="D4" s="929"/>
      <c r="E4" s="929"/>
      <c r="F4" s="929"/>
      <c r="G4" s="929"/>
      <c r="H4" s="929"/>
      <c r="I4" s="929"/>
      <c r="J4" s="929"/>
      <c r="K4" s="810"/>
    </row>
    <row r="5" spans="1:11" ht="16.5" x14ac:dyDescent="0.3">
      <c r="A5" s="313" t="s">
        <v>442</v>
      </c>
      <c r="B5" s="313"/>
      <c r="C5" s="314"/>
      <c r="D5" s="314"/>
      <c r="E5" s="313"/>
      <c r="F5" s="313"/>
      <c r="G5" s="315"/>
      <c r="H5" s="315"/>
      <c r="I5" s="315"/>
      <c r="J5" s="315"/>
      <c r="K5" s="315"/>
    </row>
    <row r="6" spans="1:11" ht="16.5" x14ac:dyDescent="0.3">
      <c r="A6" s="316" t="s">
        <v>412</v>
      </c>
      <c r="B6" s="317"/>
      <c r="C6" s="314"/>
      <c r="D6" s="314"/>
      <c r="E6" s="313"/>
      <c r="F6" s="313"/>
      <c r="G6" s="315"/>
      <c r="H6" s="315"/>
      <c r="I6" s="315"/>
      <c r="J6" s="315"/>
      <c r="K6" s="315"/>
    </row>
    <row r="7" spans="1:11" ht="16.5" x14ac:dyDescent="0.3">
      <c r="A7" s="317" t="s">
        <v>443</v>
      </c>
      <c r="B7" s="317"/>
      <c r="C7" s="314"/>
      <c r="D7" s="314"/>
      <c r="E7" s="313"/>
      <c r="F7" s="313"/>
      <c r="G7" s="315"/>
      <c r="H7" s="315"/>
      <c r="I7" s="315"/>
      <c r="J7" s="315"/>
      <c r="K7" s="315"/>
    </row>
    <row r="8" spans="1:11" ht="16.5" x14ac:dyDescent="0.25">
      <c r="A8" s="317" t="s">
        <v>183</v>
      </c>
      <c r="B8" s="317"/>
      <c r="C8" s="315"/>
      <c r="D8" s="315"/>
      <c r="E8" s="315"/>
      <c r="F8" s="315"/>
      <c r="G8" s="315"/>
      <c r="H8" s="315"/>
      <c r="I8" s="315"/>
      <c r="J8" s="315"/>
      <c r="K8" s="315"/>
    </row>
    <row r="9" spans="1:11" ht="17.25" x14ac:dyDescent="0.3">
      <c r="A9" s="335" t="s">
        <v>444</v>
      </c>
      <c r="B9" s="335"/>
      <c r="C9" s="336"/>
      <c r="D9" s="336"/>
      <c r="E9" s="336"/>
      <c r="F9" s="336"/>
      <c r="G9" s="336"/>
      <c r="H9" s="336"/>
      <c r="I9" s="336"/>
      <c r="J9" s="336"/>
      <c r="K9" s="336"/>
    </row>
    <row r="10" spans="1:11" ht="16.5" x14ac:dyDescent="0.3">
      <c r="A10" s="318"/>
      <c r="B10" s="318"/>
      <c r="C10" s="319"/>
      <c r="D10" s="319"/>
      <c r="E10" s="319"/>
      <c r="F10" s="319"/>
      <c r="G10" s="319"/>
      <c r="H10" s="319"/>
      <c r="I10" s="319"/>
      <c r="J10" s="319"/>
      <c r="K10" s="319"/>
    </row>
    <row r="11" spans="1:11" x14ac:dyDescent="0.25">
      <c r="A11" s="998" t="s">
        <v>415</v>
      </c>
      <c r="B11" s="994">
        <v>2014</v>
      </c>
      <c r="C11" s="1002">
        <v>2015</v>
      </c>
      <c r="D11" s="994">
        <v>2016</v>
      </c>
      <c r="E11" s="1002">
        <v>2017</v>
      </c>
      <c r="F11" s="994">
        <v>2018</v>
      </c>
      <c r="G11" s="1002">
        <v>2019</v>
      </c>
      <c r="H11" s="994">
        <v>2020</v>
      </c>
      <c r="I11" s="1002" t="s">
        <v>392</v>
      </c>
      <c r="J11" s="994" t="s">
        <v>393</v>
      </c>
      <c r="K11" s="996" t="s">
        <v>394</v>
      </c>
    </row>
    <row r="12" spans="1:11" x14ac:dyDescent="0.25">
      <c r="A12" s="999"/>
      <c r="B12" s="995"/>
      <c r="C12" s="1003"/>
      <c r="D12" s="995"/>
      <c r="E12" s="1003"/>
      <c r="F12" s="995"/>
      <c r="G12" s="1003"/>
      <c r="H12" s="995"/>
      <c r="I12" s="1003"/>
      <c r="J12" s="995"/>
      <c r="K12" s="997"/>
    </row>
    <row r="13" spans="1:11" ht="16.5" x14ac:dyDescent="0.3">
      <c r="A13" s="320" t="s">
        <v>416</v>
      </c>
      <c r="B13" s="299"/>
      <c r="C13" s="321"/>
      <c r="D13" s="293"/>
      <c r="E13" s="321"/>
      <c r="F13" s="293"/>
      <c r="G13" s="321"/>
      <c r="H13" s="293"/>
      <c r="I13" s="321"/>
      <c r="J13" s="293"/>
      <c r="K13" s="322"/>
    </row>
    <row r="14" spans="1:11" ht="16.5" x14ac:dyDescent="0.3">
      <c r="A14" s="323" t="s">
        <v>417</v>
      </c>
      <c r="B14" s="324">
        <v>19249810.237814996</v>
      </c>
      <c r="C14" s="325">
        <v>20238394.678140968</v>
      </c>
      <c r="D14" s="324">
        <v>20180512.743883122</v>
      </c>
      <c r="E14" s="325">
        <v>19461919.544287905</v>
      </c>
      <c r="F14" s="324">
        <v>20288648.811464664</v>
      </c>
      <c r="G14" s="325">
        <v>20953739.927350055</v>
      </c>
      <c r="H14" s="324">
        <v>19769594.167098381</v>
      </c>
      <c r="I14" s="325">
        <v>22828950.658117898</v>
      </c>
      <c r="J14" s="324">
        <v>25995810.399567317</v>
      </c>
      <c r="K14" s="326">
        <v>26770870.822131921</v>
      </c>
    </row>
    <row r="15" spans="1:11" ht="16.5" x14ac:dyDescent="0.3">
      <c r="A15" s="327" t="s">
        <v>418</v>
      </c>
      <c r="B15" s="299">
        <v>8946978.6423402503</v>
      </c>
      <c r="C15" s="328">
        <v>9898233.5945118237</v>
      </c>
      <c r="D15" s="299">
        <v>9777884.6437900774</v>
      </c>
      <c r="E15" s="328">
        <v>9375739.9486511853</v>
      </c>
      <c r="F15" s="299">
        <v>10139729.864804702</v>
      </c>
      <c r="G15" s="328">
        <v>10418171.310344199</v>
      </c>
      <c r="H15" s="299">
        <v>9865252.4164113309</v>
      </c>
      <c r="I15" s="328">
        <v>11437560.921442997</v>
      </c>
      <c r="J15" s="299">
        <v>13032434.119708737</v>
      </c>
      <c r="K15" s="329">
        <v>13555327.3985142</v>
      </c>
    </row>
    <row r="16" spans="1:11" ht="16.5" x14ac:dyDescent="0.3">
      <c r="A16" s="330" t="s">
        <v>419</v>
      </c>
      <c r="B16" s="331">
        <v>10303220.581900895</v>
      </c>
      <c r="C16" s="332">
        <v>10340161.083629144</v>
      </c>
      <c r="D16" s="333">
        <v>10402628.100093044</v>
      </c>
      <c r="E16" s="332">
        <v>10086349.481677478</v>
      </c>
      <c r="F16" s="333">
        <v>10147284.108129781</v>
      </c>
      <c r="G16" s="332">
        <v>10534128.314883845</v>
      </c>
      <c r="H16" s="333">
        <v>9902784.345987251</v>
      </c>
      <c r="I16" s="332">
        <v>11389006.043320999</v>
      </c>
      <c r="J16" s="333">
        <v>12960582.8025667</v>
      </c>
      <c r="K16" s="334">
        <v>13211707.797582682</v>
      </c>
    </row>
    <row r="17" spans="1:11" x14ac:dyDescent="0.25">
      <c r="J17" s="133"/>
      <c r="K17" s="133"/>
    </row>
    <row r="18" spans="1:11" x14ac:dyDescent="0.25">
      <c r="A18" s="308" t="s">
        <v>438</v>
      </c>
      <c r="B18" s="308"/>
      <c r="C18" s="309"/>
      <c r="D18" s="309"/>
      <c r="E18" s="309"/>
      <c r="F18" s="310"/>
      <c r="G18" s="310"/>
      <c r="H18" s="310"/>
      <c r="I18" s="310"/>
      <c r="J18" s="310"/>
      <c r="K18" s="310"/>
    </row>
    <row r="19" spans="1:11" x14ac:dyDescent="0.25">
      <c r="A19" s="311" t="s">
        <v>439</v>
      </c>
      <c r="B19" s="305"/>
      <c r="C19" s="306"/>
      <c r="D19" s="306"/>
      <c r="E19" s="306"/>
      <c r="F19" s="307"/>
      <c r="G19" s="307"/>
      <c r="H19" s="307"/>
      <c r="I19" s="307"/>
      <c r="J19" s="307"/>
      <c r="K19" s="307"/>
    </row>
    <row r="20" spans="1:11" x14ac:dyDescent="0.25">
      <c r="A20" s="311" t="s">
        <v>440</v>
      </c>
      <c r="B20" s="305"/>
      <c r="C20" s="306"/>
      <c r="D20" s="306"/>
      <c r="E20" s="306"/>
      <c r="F20" s="307"/>
      <c r="G20" s="307"/>
      <c r="H20" s="307"/>
      <c r="I20" s="307"/>
      <c r="J20" s="307"/>
      <c r="K20" s="307"/>
    </row>
    <row r="21" spans="1:11" ht="34.5" customHeight="1" x14ac:dyDescent="0.25">
      <c r="A21" s="1001" t="s">
        <v>445</v>
      </c>
      <c r="B21" s="1001"/>
      <c r="C21" s="1001"/>
      <c r="D21" s="1001"/>
      <c r="E21" s="1001"/>
      <c r="F21" s="1001"/>
      <c r="G21" s="1001"/>
      <c r="H21" s="1001"/>
      <c r="I21" s="1001"/>
      <c r="J21" s="1001"/>
      <c r="K21" s="1001"/>
    </row>
    <row r="22" spans="1:11" x14ac:dyDescent="0.25">
      <c r="A22" s="312" t="s">
        <v>446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</row>
  </sheetData>
  <mergeCells count="13">
    <mergeCell ref="A21:K21"/>
    <mergeCell ref="J11:J12"/>
    <mergeCell ref="K11:K12"/>
    <mergeCell ref="A3:J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8F801-E6A1-4AD6-A8B2-3DFF6842F664}">
  <dimension ref="A1:G19"/>
  <sheetViews>
    <sheetView showGridLines="0" workbookViewId="0"/>
  </sheetViews>
  <sheetFormatPr baseColWidth="10" defaultColWidth="11.42578125" defaultRowHeight="15" x14ac:dyDescent="0.25"/>
  <cols>
    <col min="1" max="1" width="24.5703125" customWidth="1"/>
    <col min="2" max="2" width="20" style="1" customWidth="1"/>
    <col min="3" max="3" width="20" customWidth="1"/>
    <col min="4" max="4" width="20.42578125" customWidth="1"/>
    <col min="5" max="5" width="28.140625" style="1" customWidth="1"/>
    <col min="6" max="6" width="27" customWidth="1"/>
  </cols>
  <sheetData>
    <row r="1" spans="1:7" s="1" customFormat="1" ht="62.25" customHeight="1" x14ac:dyDescent="0.25"/>
    <row r="2" spans="1:7" s="1" customFormat="1" ht="9.75" customHeight="1" x14ac:dyDescent="0.25"/>
    <row r="3" spans="1:7" s="1" customFormat="1" ht="21" customHeight="1" x14ac:dyDescent="0.25">
      <c r="A3" s="928" t="s">
        <v>585</v>
      </c>
      <c r="B3" s="929"/>
      <c r="C3" s="929"/>
      <c r="D3" s="929"/>
      <c r="E3" s="929"/>
      <c r="F3" s="929"/>
    </row>
    <row r="4" spans="1:7" s="1" customFormat="1" ht="21" customHeight="1" x14ac:dyDescent="0.25">
      <c r="A4" s="929"/>
      <c r="B4" s="929"/>
      <c r="C4" s="929"/>
      <c r="D4" s="929"/>
      <c r="E4" s="929"/>
      <c r="F4" s="929"/>
    </row>
    <row r="5" spans="1:7" ht="16.5" x14ac:dyDescent="0.25">
      <c r="A5" s="1005" t="s">
        <v>447</v>
      </c>
      <c r="B5" s="1005"/>
      <c r="C5" s="1005"/>
      <c r="D5" s="1005"/>
      <c r="E5" s="1005"/>
      <c r="F5" s="1005"/>
    </row>
    <row r="6" spans="1:7" ht="17.25" x14ac:dyDescent="0.25">
      <c r="A6" s="1006" t="s">
        <v>448</v>
      </c>
      <c r="B6" s="1006"/>
      <c r="C6" s="1006"/>
      <c r="D6" s="1006"/>
      <c r="E6" s="1006"/>
      <c r="F6" s="1006"/>
    </row>
    <row r="7" spans="1:7" s="1" customFormat="1" ht="16.5" x14ac:dyDescent="0.25">
      <c r="A7" s="298"/>
      <c r="B7" s="298"/>
      <c r="C7" s="298"/>
      <c r="D7" s="298"/>
      <c r="E7" s="298"/>
      <c r="F7" s="298"/>
    </row>
    <row r="8" spans="1:7" ht="16.5" x14ac:dyDescent="0.25">
      <c r="A8" s="1007" t="s">
        <v>449</v>
      </c>
      <c r="B8" s="1007">
        <v>2021</v>
      </c>
      <c r="C8" s="1007" t="s">
        <v>393</v>
      </c>
      <c r="D8" s="1007" t="s">
        <v>450</v>
      </c>
      <c r="E8" s="767" t="s">
        <v>451</v>
      </c>
      <c r="F8" s="767" t="s">
        <v>451</v>
      </c>
    </row>
    <row r="9" spans="1:7" ht="17.25" x14ac:dyDescent="0.3">
      <c r="A9" s="1008"/>
      <c r="B9" s="1008"/>
      <c r="C9" s="1008"/>
      <c r="D9" s="1008"/>
      <c r="E9" s="290" t="s">
        <v>452</v>
      </c>
      <c r="F9" s="290" t="s">
        <v>453</v>
      </c>
    </row>
    <row r="10" spans="1:7" ht="16.5" x14ac:dyDescent="0.3">
      <c r="A10" s="768" t="s">
        <v>454</v>
      </c>
      <c r="B10" s="769">
        <v>43525</v>
      </c>
      <c r="C10" s="770">
        <v>41509</v>
      </c>
      <c r="D10" s="770">
        <v>48544</v>
      </c>
      <c r="E10" s="771">
        <f>C10/B10*100-100</f>
        <v>-4.6318207926479005</v>
      </c>
      <c r="F10" s="772">
        <f>D10/C10*100-100</f>
        <v>16.948131730468091</v>
      </c>
    </row>
    <row r="11" spans="1:7" ht="16.5" x14ac:dyDescent="0.3">
      <c r="A11" s="299" t="s">
        <v>455</v>
      </c>
      <c r="B11" s="293">
        <v>35059</v>
      </c>
      <c r="C11" s="293">
        <v>38092</v>
      </c>
      <c r="D11" s="293">
        <v>35888</v>
      </c>
      <c r="E11" s="223">
        <f t="shared" ref="E11:F13" si="0">C11/B11*100-100</f>
        <v>8.6511309506831253</v>
      </c>
      <c r="F11" s="223">
        <f t="shared" si="0"/>
        <v>-5.7859918093037948</v>
      </c>
    </row>
    <row r="12" spans="1:7" ht="16.5" x14ac:dyDescent="0.3">
      <c r="A12" s="300" t="s">
        <v>456</v>
      </c>
      <c r="B12" s="294">
        <v>117566</v>
      </c>
      <c r="C12" s="295">
        <v>123275</v>
      </c>
      <c r="D12" s="295">
        <v>132308</v>
      </c>
      <c r="E12" s="225">
        <f t="shared" si="0"/>
        <v>4.8559957810931706</v>
      </c>
      <c r="F12" s="277">
        <f t="shared" si="0"/>
        <v>7.3275197728655428</v>
      </c>
    </row>
    <row r="13" spans="1:7" ht="16.5" x14ac:dyDescent="0.3">
      <c r="A13" s="301" t="s">
        <v>78</v>
      </c>
      <c r="B13" s="296">
        <v>196150</v>
      </c>
      <c r="C13" s="296">
        <f t="shared" ref="C13:D13" si="1">SUM(C10:C12)</f>
        <v>202876</v>
      </c>
      <c r="D13" s="296">
        <f t="shared" si="1"/>
        <v>216740</v>
      </c>
      <c r="E13" s="297">
        <f t="shared" si="0"/>
        <v>3.4290084119296296</v>
      </c>
      <c r="F13" s="297">
        <f t="shared" si="0"/>
        <v>6.8337309489540274</v>
      </c>
    </row>
    <row r="14" spans="1:7" s="1" customFormat="1" ht="16.5" x14ac:dyDescent="0.3">
      <c r="A14" s="304"/>
      <c r="B14" s="302"/>
      <c r="C14" s="302"/>
      <c r="D14" s="302"/>
      <c r="E14" s="303"/>
      <c r="F14" s="303"/>
    </row>
    <row r="15" spans="1:7" ht="16.5" x14ac:dyDescent="0.3">
      <c r="A15" s="237" t="s">
        <v>457</v>
      </c>
      <c r="B15" s="275"/>
      <c r="C15" s="275"/>
      <c r="D15" s="275"/>
      <c r="E15" s="275"/>
      <c r="F15" s="275"/>
      <c r="G15" s="16"/>
    </row>
    <row r="16" spans="1:7" ht="16.5" x14ac:dyDescent="0.3">
      <c r="A16" s="235" t="s">
        <v>458</v>
      </c>
      <c r="B16" s="291"/>
      <c r="C16" s="238"/>
      <c r="D16" s="239"/>
      <c r="E16" s="276"/>
      <c r="F16" s="239"/>
      <c r="G16" s="16"/>
    </row>
    <row r="17" spans="1:7" ht="16.5" x14ac:dyDescent="0.3">
      <c r="A17" s="199" t="s">
        <v>459</v>
      </c>
      <c r="B17" s="291"/>
      <c r="C17" s="238"/>
      <c r="D17" s="239"/>
      <c r="E17" s="276"/>
      <c r="F17" s="239"/>
      <c r="G17" s="16"/>
    </row>
    <row r="18" spans="1:7" ht="17.100000000000001" customHeight="1" x14ac:dyDescent="0.25">
      <c r="A18" s="1004" t="s">
        <v>460</v>
      </c>
      <c r="B18" s="1004"/>
      <c r="C18" s="1004"/>
      <c r="D18" s="1004"/>
      <c r="E18" s="1004"/>
      <c r="F18" s="1004"/>
      <c r="G18" s="1004"/>
    </row>
    <row r="19" spans="1:7" ht="13.5" customHeight="1" x14ac:dyDescent="0.25">
      <c r="A19" s="200" t="s">
        <v>461</v>
      </c>
      <c r="B19" s="263"/>
      <c r="C19" s="263"/>
      <c r="D19" s="263"/>
      <c r="E19" s="263"/>
      <c r="F19" s="263"/>
      <c r="G19" s="263"/>
    </row>
  </sheetData>
  <mergeCells count="8">
    <mergeCell ref="A18:G18"/>
    <mergeCell ref="A3:F4"/>
    <mergeCell ref="A5:F5"/>
    <mergeCell ref="A6:F6"/>
    <mergeCell ref="B8:B9"/>
    <mergeCell ref="C8:C9"/>
    <mergeCell ref="D8:D9"/>
    <mergeCell ref="A8:A9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EE5D-DCA0-47EA-BEC3-CF3A78F16F58}">
  <dimension ref="A1:G18"/>
  <sheetViews>
    <sheetView showGridLines="0" workbookViewId="0">
      <selection activeCell="A3" sqref="A3:F4"/>
    </sheetView>
  </sheetViews>
  <sheetFormatPr baseColWidth="10" defaultColWidth="11.42578125" defaultRowHeight="15" x14ac:dyDescent="0.25"/>
  <cols>
    <col min="1" max="1" width="34" customWidth="1"/>
    <col min="2" max="3" width="23.85546875" customWidth="1"/>
    <col min="4" max="4" width="23.42578125" customWidth="1"/>
    <col min="5" max="5" width="26.5703125" customWidth="1"/>
    <col min="6" max="6" width="29.42578125" customWidth="1"/>
  </cols>
  <sheetData>
    <row r="1" spans="1:6" s="1" customFormat="1" ht="61.5" customHeight="1" x14ac:dyDescent="0.25">
      <c r="B1"/>
      <c r="E1"/>
    </row>
    <row r="2" spans="1:6" s="1" customFormat="1" ht="9.75" customHeight="1" x14ac:dyDescent="0.25">
      <c r="B2"/>
      <c r="E2"/>
    </row>
    <row r="3" spans="1:6" s="1" customFormat="1" ht="18.75" customHeight="1" x14ac:dyDescent="0.25">
      <c r="A3" s="928" t="s">
        <v>585</v>
      </c>
      <c r="B3" s="929"/>
      <c r="C3" s="929"/>
      <c r="D3" s="929"/>
      <c r="E3" s="929"/>
      <c r="F3" s="929"/>
    </row>
    <row r="4" spans="1:6" s="1" customFormat="1" ht="18.75" customHeight="1" x14ac:dyDescent="0.25">
      <c r="A4" s="929"/>
      <c r="B4" s="929"/>
      <c r="C4" s="929"/>
      <c r="D4" s="929"/>
      <c r="E4" s="929"/>
      <c r="F4" s="929"/>
    </row>
    <row r="5" spans="1:6" s="16" customFormat="1" ht="29.25" customHeight="1" x14ac:dyDescent="0.3">
      <c r="A5" s="1009" t="s">
        <v>462</v>
      </c>
      <c r="B5" s="1009"/>
      <c r="C5" s="1009"/>
      <c r="D5" s="1009"/>
      <c r="E5" s="1009"/>
      <c r="F5" s="1009"/>
    </row>
    <row r="6" spans="1:6" s="16" customFormat="1" ht="27" customHeight="1" x14ac:dyDescent="0.3">
      <c r="A6" s="1010" t="s">
        <v>463</v>
      </c>
      <c r="B6" s="1010"/>
      <c r="C6" s="1010"/>
      <c r="D6" s="1010"/>
      <c r="E6" s="1010"/>
      <c r="F6" s="1010"/>
    </row>
    <row r="7" spans="1:6" s="16" customFormat="1" ht="16.5" x14ac:dyDescent="0.3"/>
    <row r="8" spans="1:6" s="16" customFormat="1" ht="17.25" x14ac:dyDescent="0.3">
      <c r="A8" s="1007" t="s">
        <v>391</v>
      </c>
      <c r="B8" s="1007">
        <v>2021</v>
      </c>
      <c r="C8" s="1007" t="s">
        <v>393</v>
      </c>
      <c r="D8" s="1007" t="s">
        <v>450</v>
      </c>
      <c r="E8" s="773" t="s">
        <v>451</v>
      </c>
      <c r="F8" s="773" t="s">
        <v>451</v>
      </c>
    </row>
    <row r="9" spans="1:6" s="16" customFormat="1" ht="17.25" x14ac:dyDescent="0.3">
      <c r="A9" s="1008"/>
      <c r="B9" s="1008"/>
      <c r="C9" s="1008"/>
      <c r="D9" s="1008"/>
      <c r="E9" s="290" t="s">
        <v>452</v>
      </c>
      <c r="F9" s="290" t="s">
        <v>453</v>
      </c>
    </row>
    <row r="10" spans="1:6" s="16" customFormat="1" ht="16.5" x14ac:dyDescent="0.3">
      <c r="A10" s="222" t="s">
        <v>464</v>
      </c>
      <c r="B10" s="274">
        <v>168298</v>
      </c>
      <c r="C10" s="229">
        <v>163461</v>
      </c>
      <c r="D10" s="229">
        <v>176916</v>
      </c>
      <c r="E10" s="277">
        <f t="shared" ref="E10:F12" si="0">C10/B10*100-100</f>
        <v>-2.8740686163828428</v>
      </c>
      <c r="F10" s="225">
        <f t="shared" si="0"/>
        <v>8.2313212325875895</v>
      </c>
    </row>
    <row r="11" spans="1:6" s="16" customFormat="1" ht="16.5" x14ac:dyDescent="0.3">
      <c r="A11" s="227" t="s">
        <v>465</v>
      </c>
      <c r="B11" s="228">
        <v>27852</v>
      </c>
      <c r="C11" s="228">
        <v>39415</v>
      </c>
      <c r="D11" s="228">
        <v>39824</v>
      </c>
      <c r="E11" s="223">
        <f t="shared" si="0"/>
        <v>41.515869596438307</v>
      </c>
      <c r="F11" s="223">
        <f t="shared" si="0"/>
        <v>1.0376760116706834</v>
      </c>
    </row>
    <row r="12" spans="1:6" s="16" customFormat="1" ht="16.5" x14ac:dyDescent="0.3">
      <c r="A12" s="224" t="s">
        <v>78</v>
      </c>
      <c r="B12" s="270">
        <v>196150</v>
      </c>
      <c r="C12" s="230">
        <f t="shared" ref="C12:D12" si="1">SUM(C10:C11)</f>
        <v>202876</v>
      </c>
      <c r="D12" s="230">
        <f t="shared" si="1"/>
        <v>216740</v>
      </c>
      <c r="E12" s="278">
        <f t="shared" si="0"/>
        <v>3.4290084119296296</v>
      </c>
      <c r="F12" s="226">
        <f t="shared" si="0"/>
        <v>6.8337309489540274</v>
      </c>
    </row>
    <row r="13" spans="1:6" s="16" customFormat="1" ht="16.5" x14ac:dyDescent="0.3"/>
    <row r="14" spans="1:6" s="16" customFormat="1" ht="16.5" x14ac:dyDescent="0.3">
      <c r="A14" s="237" t="s">
        <v>457</v>
      </c>
      <c r="B14" s="275"/>
      <c r="C14" s="275"/>
      <c r="D14" s="275"/>
      <c r="E14" s="275"/>
      <c r="F14" s="275"/>
    </row>
    <row r="15" spans="1:6" s="16" customFormat="1" ht="16.5" x14ac:dyDescent="0.3">
      <c r="A15" s="235" t="s">
        <v>458</v>
      </c>
      <c r="B15" s="291"/>
      <c r="C15" s="238"/>
      <c r="D15" s="239"/>
      <c r="E15" s="276"/>
      <c r="F15" s="239"/>
    </row>
    <row r="16" spans="1:6" s="16" customFormat="1" ht="16.5" x14ac:dyDescent="0.3">
      <c r="A16" s="199" t="s">
        <v>466</v>
      </c>
      <c r="B16" s="291"/>
      <c r="C16" s="238"/>
      <c r="D16" s="239"/>
      <c r="E16" s="276"/>
      <c r="F16" s="239"/>
    </row>
    <row r="17" spans="1:7" s="16" customFormat="1" ht="16.5" x14ac:dyDescent="0.3">
      <c r="A17" s="1004" t="s">
        <v>460</v>
      </c>
      <c r="B17" s="1004"/>
      <c r="C17" s="1004"/>
      <c r="D17" s="1004"/>
      <c r="E17" s="1004"/>
      <c r="F17" s="1004"/>
      <c r="G17" s="1004"/>
    </row>
    <row r="18" spans="1:7" s="16" customFormat="1" ht="16.5" x14ac:dyDescent="0.3">
      <c r="A18" s="200" t="s">
        <v>461</v>
      </c>
      <c r="B18" s="263"/>
      <c r="C18" s="263"/>
      <c r="D18" s="263"/>
      <c r="E18" s="263"/>
      <c r="F18" s="263"/>
      <c r="G18" s="263"/>
    </row>
  </sheetData>
  <mergeCells count="8">
    <mergeCell ref="A17:G17"/>
    <mergeCell ref="A3:F4"/>
    <mergeCell ref="A5:F5"/>
    <mergeCell ref="A6:F6"/>
    <mergeCell ref="A8:A9"/>
    <mergeCell ref="B8:B9"/>
    <mergeCell ref="C8:C9"/>
    <mergeCell ref="D8:D9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19E8-95AA-4F19-BA89-4A95231BEBF1}">
  <dimension ref="A1:K19"/>
  <sheetViews>
    <sheetView showGridLines="0" zoomScale="85" zoomScaleNormal="85" workbookViewId="0">
      <selection activeCell="A3" sqref="A3:G4"/>
    </sheetView>
  </sheetViews>
  <sheetFormatPr baseColWidth="10" defaultColWidth="11.42578125" defaultRowHeight="15" x14ac:dyDescent="0.25"/>
  <cols>
    <col min="2" max="2" width="19.5703125" customWidth="1"/>
    <col min="3" max="4" width="18.5703125" customWidth="1"/>
    <col min="5" max="5" width="18" customWidth="1"/>
    <col min="6" max="6" width="23.5703125" customWidth="1"/>
    <col min="7" max="7" width="22.85546875" customWidth="1"/>
  </cols>
  <sheetData>
    <row r="1" spans="1:11" s="1" customFormat="1" ht="66.75" customHeight="1" x14ac:dyDescent="0.25">
      <c r="E1"/>
      <c r="G1"/>
    </row>
    <row r="2" spans="1:11" s="1" customFormat="1" ht="8.25" customHeight="1" x14ac:dyDescent="0.25">
      <c r="E2"/>
      <c r="G2"/>
    </row>
    <row r="3" spans="1:11" s="1" customFormat="1" ht="20.25" x14ac:dyDescent="0.25">
      <c r="A3" s="928" t="s">
        <v>585</v>
      </c>
      <c r="B3" s="929"/>
      <c r="C3" s="929"/>
      <c r="D3" s="929"/>
      <c r="E3" s="929"/>
      <c r="F3" s="929"/>
      <c r="G3" s="929"/>
      <c r="H3" s="195"/>
      <c r="I3" s="196"/>
      <c r="K3" s="190" t="s">
        <v>427</v>
      </c>
    </row>
    <row r="4" spans="1:11" s="1" customFormat="1" ht="20.25" x14ac:dyDescent="0.25">
      <c r="A4" s="929"/>
      <c r="B4" s="929"/>
      <c r="C4" s="929"/>
      <c r="D4" s="929"/>
      <c r="E4" s="929"/>
      <c r="F4" s="929"/>
      <c r="G4" s="929"/>
      <c r="H4" s="195"/>
      <c r="I4" s="196"/>
    </row>
    <row r="5" spans="1:11" s="1" customFormat="1" ht="21" customHeight="1" x14ac:dyDescent="0.25">
      <c r="A5" s="1011" t="s">
        <v>467</v>
      </c>
      <c r="B5" s="1011"/>
      <c r="C5" s="1011"/>
      <c r="D5" s="1011"/>
      <c r="E5" s="1011"/>
      <c r="F5" s="1011"/>
      <c r="G5" s="1011"/>
      <c r="H5" s="195"/>
      <c r="I5" s="196"/>
    </row>
    <row r="6" spans="1:11" s="1" customFormat="1" ht="20.25" x14ac:dyDescent="0.25">
      <c r="A6" s="1012" t="s">
        <v>448</v>
      </c>
      <c r="B6" s="1012"/>
      <c r="C6" s="1012"/>
      <c r="D6" s="1012"/>
      <c r="E6" s="1012"/>
      <c r="F6" s="1012"/>
      <c r="G6" s="1012"/>
      <c r="H6" s="195"/>
      <c r="I6" s="196"/>
    </row>
    <row r="7" spans="1:11" s="1" customFormat="1" ht="20.25" x14ac:dyDescent="0.25">
      <c r="A7" s="279"/>
      <c r="B7" s="279"/>
      <c r="C7" s="279"/>
      <c r="D7" s="279"/>
      <c r="E7" s="279"/>
      <c r="F7" s="279"/>
      <c r="G7" s="279"/>
      <c r="H7" s="195"/>
      <c r="I7" s="196"/>
    </row>
    <row r="8" spans="1:11" ht="14.25" customHeight="1" x14ac:dyDescent="0.3">
      <c r="A8" s="595"/>
      <c r="B8" s="848"/>
      <c r="C8" s="1007">
        <v>2021</v>
      </c>
      <c r="D8" s="1007" t="s">
        <v>393</v>
      </c>
      <c r="E8" s="1007" t="s">
        <v>450</v>
      </c>
      <c r="F8" s="774" t="s">
        <v>451</v>
      </c>
      <c r="G8" s="774" t="s">
        <v>451</v>
      </c>
      <c r="H8" s="16"/>
      <c r="I8" s="16"/>
    </row>
    <row r="9" spans="1:11" ht="14.25" customHeight="1" x14ac:dyDescent="0.3">
      <c r="A9" s="280"/>
      <c r="B9" s="281"/>
      <c r="C9" s="1008"/>
      <c r="D9" s="1008"/>
      <c r="E9" s="1008"/>
      <c r="F9" s="282" t="s">
        <v>452</v>
      </c>
      <c r="G9" s="282" t="s">
        <v>453</v>
      </c>
      <c r="H9" s="16"/>
      <c r="I9" s="16"/>
    </row>
    <row r="10" spans="1:11" ht="14.25" customHeight="1" x14ac:dyDescent="0.3">
      <c r="A10" s="596" t="s">
        <v>454</v>
      </c>
      <c r="B10" s="849"/>
      <c r="C10" s="775">
        <v>36564</v>
      </c>
      <c r="D10" s="775">
        <v>34930</v>
      </c>
      <c r="E10" s="775">
        <v>38725</v>
      </c>
      <c r="F10" s="271">
        <f>D10/C10*100-100</f>
        <v>-4.4688764905371414</v>
      </c>
      <c r="G10" s="271">
        <f>E10/D10*100-100</f>
        <v>10.864586315488125</v>
      </c>
      <c r="H10" s="16"/>
      <c r="I10" s="16"/>
    </row>
    <row r="11" spans="1:11" ht="16.5" x14ac:dyDescent="0.3">
      <c r="A11" s="283" t="s">
        <v>455</v>
      </c>
      <c r="B11" s="284"/>
      <c r="C11" s="228">
        <v>34132</v>
      </c>
      <c r="D11" s="228">
        <v>36146</v>
      </c>
      <c r="E11" s="228">
        <v>33588</v>
      </c>
      <c r="F11" s="285">
        <f t="shared" ref="F11:G13" si="0">D11/C11*100-100</f>
        <v>5.9006211180124239</v>
      </c>
      <c r="G11" s="285">
        <f t="shared" si="0"/>
        <v>-7.0768549770375699</v>
      </c>
      <c r="H11" s="16"/>
      <c r="I11" s="16"/>
    </row>
    <row r="12" spans="1:11" ht="16.5" x14ac:dyDescent="0.3">
      <c r="A12" s="272" t="s">
        <v>456</v>
      </c>
      <c r="B12" s="273"/>
      <c r="C12" s="274">
        <v>110429</v>
      </c>
      <c r="D12" s="274">
        <v>118374</v>
      </c>
      <c r="E12" s="274">
        <v>120095</v>
      </c>
      <c r="F12" s="271">
        <f t="shared" si="0"/>
        <v>7.1946680672649421</v>
      </c>
      <c r="G12" s="271">
        <f t="shared" si="0"/>
        <v>1.4538665585348127</v>
      </c>
      <c r="H12" s="16"/>
      <c r="I12" s="16"/>
    </row>
    <row r="13" spans="1:11" ht="16.5" x14ac:dyDescent="0.3">
      <c r="A13" s="286" t="s">
        <v>78</v>
      </c>
      <c r="B13" s="287"/>
      <c r="C13" s="288">
        <v>181125</v>
      </c>
      <c r="D13" s="288">
        <f t="shared" ref="D13:E13" si="1">SUM(D10:D12)</f>
        <v>189450</v>
      </c>
      <c r="E13" s="288">
        <f t="shared" si="1"/>
        <v>192408</v>
      </c>
      <c r="F13" s="289">
        <f t="shared" si="0"/>
        <v>4.5962732919254705</v>
      </c>
      <c r="G13" s="289">
        <f t="shared" si="0"/>
        <v>1.5613618368962818</v>
      </c>
      <c r="H13" s="16"/>
      <c r="I13" s="16"/>
    </row>
    <row r="14" spans="1:11" ht="16.5" x14ac:dyDescent="0.3">
      <c r="A14" s="237" t="s">
        <v>457</v>
      </c>
      <c r="B14" s="850"/>
      <c r="C14" s="850"/>
      <c r="D14" s="850"/>
      <c r="E14" s="850"/>
      <c r="F14" s="275"/>
      <c r="G14" s="275"/>
      <c r="H14" s="239"/>
      <c r="I14" s="275"/>
    </row>
    <row r="15" spans="1:11" ht="16.5" x14ac:dyDescent="0.3">
      <c r="A15" s="235" t="s">
        <v>458</v>
      </c>
      <c r="B15" s="238"/>
      <c r="C15" s="239"/>
      <c r="D15" s="239"/>
      <c r="E15" s="276"/>
      <c r="F15" s="239"/>
      <c r="G15" s="276"/>
      <c r="H15" s="239"/>
      <c r="I15" s="239"/>
    </row>
    <row r="16" spans="1:11" ht="16.5" x14ac:dyDescent="0.3">
      <c r="A16" s="134" t="s">
        <v>466</v>
      </c>
      <c r="B16" s="238"/>
      <c r="C16" s="239"/>
      <c r="D16" s="239"/>
      <c r="E16" s="276"/>
      <c r="F16" s="239"/>
      <c r="G16" s="276"/>
      <c r="H16" s="239"/>
      <c r="I16" s="239"/>
    </row>
    <row r="17" spans="1:9" ht="15" customHeight="1" x14ac:dyDescent="0.25">
      <c r="A17" s="1004" t="s">
        <v>460</v>
      </c>
      <c r="B17" s="1004"/>
      <c r="C17" s="1004"/>
      <c r="D17" s="1004"/>
      <c r="E17" s="1004"/>
      <c r="F17" s="1004"/>
      <c r="G17" s="1004"/>
      <c r="H17" s="292"/>
      <c r="I17" s="292"/>
    </row>
    <row r="18" spans="1:9" ht="16.5" x14ac:dyDescent="0.3">
      <c r="A18" s="200" t="s">
        <v>461</v>
      </c>
      <c r="B18" s="263"/>
      <c r="C18" s="263"/>
      <c r="D18" s="263"/>
      <c r="E18" s="263"/>
      <c r="F18" s="263"/>
      <c r="G18" s="263"/>
      <c r="H18" s="239"/>
      <c r="I18" s="239"/>
    </row>
    <row r="19" spans="1:9" ht="16.5" x14ac:dyDescent="0.3">
      <c r="A19" s="201"/>
      <c r="B19" s="197"/>
      <c r="C19" s="197"/>
      <c r="D19" s="197"/>
      <c r="E19" s="16"/>
      <c r="F19" s="197"/>
      <c r="G19" s="16"/>
      <c r="H19" s="197"/>
      <c r="I19" s="197"/>
    </row>
  </sheetData>
  <mergeCells count="7">
    <mergeCell ref="A3:G4"/>
    <mergeCell ref="A5:G5"/>
    <mergeCell ref="A6:G6"/>
    <mergeCell ref="D8:D9"/>
    <mergeCell ref="E8:E9"/>
    <mergeCell ref="C8:C9"/>
    <mergeCell ref="A17:G17"/>
  </mergeCells>
  <hyperlinks>
    <hyperlink ref="K3" location="'Lista de indicadores'!A1" display="Inicio" xr:uid="{33F1E914-0F45-46B2-9198-6BAED8A9FCBD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D0DF-6D6F-4851-A1E7-B5B013E3A602}">
  <dimension ref="A1:K40"/>
  <sheetViews>
    <sheetView showGridLines="0" workbookViewId="0">
      <selection activeCell="A3" sqref="A3:G4"/>
    </sheetView>
  </sheetViews>
  <sheetFormatPr baseColWidth="10" defaultColWidth="11.42578125" defaultRowHeight="16.5" x14ac:dyDescent="0.3"/>
  <cols>
    <col min="1" max="1" width="11.42578125" style="16"/>
    <col min="2" max="2" width="23.140625" style="16" customWidth="1"/>
    <col min="3" max="3" width="17.7109375" style="16" customWidth="1"/>
    <col min="4" max="5" width="23.5703125" style="16" customWidth="1"/>
    <col min="6" max="6" width="21.85546875" style="16" customWidth="1"/>
    <col min="7" max="7" width="17.5703125" style="16" customWidth="1"/>
    <col min="8" max="8" width="28.5703125" style="197" customWidth="1"/>
    <col min="9" max="9" width="25.5703125" style="16" customWidth="1"/>
    <col min="10" max="16384" width="11.42578125" style="16"/>
  </cols>
  <sheetData>
    <row r="1" spans="1:11" s="197" customFormat="1" ht="61.5" customHeight="1" x14ac:dyDescent="0.3"/>
    <row r="2" spans="1:11" s="197" customFormat="1" ht="9.75" customHeight="1" x14ac:dyDescent="0.3"/>
    <row r="3" spans="1:11" s="197" customFormat="1" ht="20.25" x14ac:dyDescent="0.3">
      <c r="A3" s="928" t="s">
        <v>585</v>
      </c>
      <c r="B3" s="929"/>
      <c r="C3" s="929"/>
      <c r="D3" s="929"/>
      <c r="E3" s="929"/>
      <c r="F3" s="929"/>
      <c r="G3" s="929"/>
      <c r="H3" s="195"/>
      <c r="I3" s="195"/>
    </row>
    <row r="4" spans="1:11" s="197" customFormat="1" ht="26.25" customHeight="1" x14ac:dyDescent="0.3">
      <c r="A4" s="929"/>
      <c r="B4" s="929"/>
      <c r="C4" s="929"/>
      <c r="D4" s="929"/>
      <c r="E4" s="929"/>
      <c r="F4" s="929"/>
      <c r="G4" s="929"/>
      <c r="H4" s="195"/>
      <c r="I4" s="195"/>
    </row>
    <row r="5" spans="1:11" s="197" customFormat="1" ht="37.5" customHeight="1" x14ac:dyDescent="0.3">
      <c r="A5" s="1019" t="s">
        <v>468</v>
      </c>
      <c r="B5" s="1019"/>
      <c r="C5" s="1019"/>
      <c r="D5" s="1019"/>
      <c r="E5" s="1019"/>
      <c r="F5" s="1019"/>
      <c r="G5" s="1019"/>
      <c r="H5" s="204"/>
      <c r="I5" s="205"/>
      <c r="J5" s="205"/>
      <c r="K5" s="205"/>
    </row>
    <row r="6" spans="1:11" s="197" customFormat="1" ht="18.75" customHeight="1" x14ac:dyDescent="0.3">
      <c r="A6" s="206" t="s">
        <v>448</v>
      </c>
      <c r="B6" s="206"/>
      <c r="C6" s="206"/>
      <c r="D6" s="206"/>
      <c r="E6" s="206"/>
      <c r="F6" s="206"/>
      <c r="G6" s="206"/>
      <c r="H6" s="207"/>
      <c r="I6" s="207"/>
      <c r="J6" s="205"/>
      <c r="K6" s="205"/>
    </row>
    <row r="8" spans="1:11" x14ac:dyDescent="0.3">
      <c r="A8" s="1015" t="s">
        <v>391</v>
      </c>
      <c r="B8" s="1016"/>
      <c r="C8" s="1007">
        <v>2021</v>
      </c>
      <c r="D8" s="1015" t="s">
        <v>393</v>
      </c>
      <c r="E8" s="1007" t="s">
        <v>450</v>
      </c>
      <c r="F8" s="1013" t="s">
        <v>451</v>
      </c>
      <c r="G8" s="1014"/>
    </row>
    <row r="9" spans="1:11" ht="17.25" x14ac:dyDescent="0.3">
      <c r="A9" s="1017"/>
      <c r="B9" s="1018"/>
      <c r="C9" s="1008"/>
      <c r="D9" s="1008"/>
      <c r="E9" s="1008"/>
      <c r="F9" s="208" t="s">
        <v>452</v>
      </c>
      <c r="G9" s="209" t="s">
        <v>453</v>
      </c>
    </row>
    <row r="10" spans="1:11" x14ac:dyDescent="0.3">
      <c r="A10" s="597" t="s">
        <v>464</v>
      </c>
      <c r="B10" s="851"/>
      <c r="C10" s="776">
        <v>154611</v>
      </c>
      <c r="D10" s="776">
        <v>151925</v>
      </c>
      <c r="E10" s="776">
        <v>156085</v>
      </c>
      <c r="F10" s="271">
        <v>-1.7372631960209759</v>
      </c>
      <c r="G10" s="271">
        <f t="shared" ref="G10:G12" si="0">E10/D10*100-100</f>
        <v>2.7381931874280099</v>
      </c>
    </row>
    <row r="11" spans="1:11" x14ac:dyDescent="0.3">
      <c r="A11" s="210" t="s">
        <v>465</v>
      </c>
      <c r="B11" s="211"/>
      <c r="C11" s="212">
        <v>26514</v>
      </c>
      <c r="D11" s="212">
        <v>37525</v>
      </c>
      <c r="E11" s="212">
        <v>36323</v>
      </c>
      <c r="F11" s="285">
        <v>41.529003545296831</v>
      </c>
      <c r="G11" s="285">
        <f t="shared" si="0"/>
        <v>-3.2031978680879405</v>
      </c>
    </row>
    <row r="12" spans="1:11" x14ac:dyDescent="0.3">
      <c r="A12" s="213" t="s">
        <v>78</v>
      </c>
      <c r="B12" s="214"/>
      <c r="C12" s="203">
        <v>181125</v>
      </c>
      <c r="D12" s="203">
        <f t="shared" ref="D12" si="1">SUM(D10:D11)</f>
        <v>189450</v>
      </c>
      <c r="E12" s="203">
        <v>192408</v>
      </c>
      <c r="F12" s="435">
        <v>4.5962732919254705</v>
      </c>
      <c r="G12" s="435">
        <f t="shared" si="0"/>
        <v>1.5613618368962818</v>
      </c>
    </row>
    <row r="14" spans="1:11" x14ac:dyDescent="0.3">
      <c r="A14" s="237" t="s">
        <v>457</v>
      </c>
      <c r="B14" s="137"/>
      <c r="C14" s="137"/>
      <c r="D14" s="137"/>
      <c r="E14" s="137"/>
      <c r="F14" s="137"/>
      <c r="G14" s="137"/>
      <c r="H14" s="202"/>
    </row>
    <row r="15" spans="1:11" x14ac:dyDescent="0.3">
      <c r="A15" s="235" t="s">
        <v>458</v>
      </c>
      <c r="B15" s="198"/>
      <c r="C15" s="197"/>
      <c r="D15" s="197"/>
      <c r="E15" s="197"/>
      <c r="F15" s="197"/>
      <c r="G15" s="197"/>
    </row>
    <row r="16" spans="1:11" x14ac:dyDescent="0.3">
      <c r="A16" s="199" t="s">
        <v>466</v>
      </c>
      <c r="B16" s="238"/>
      <c r="C16" s="239"/>
      <c r="D16" s="239"/>
      <c r="E16" s="239"/>
      <c r="F16" s="239"/>
      <c r="G16" s="239"/>
      <c r="H16" s="239"/>
    </row>
    <row r="17" spans="1:8" ht="15" customHeight="1" x14ac:dyDescent="0.3">
      <c r="A17" s="1004" t="s">
        <v>460</v>
      </c>
      <c r="B17" s="1004"/>
      <c r="C17" s="1004"/>
      <c r="D17" s="1004"/>
      <c r="E17" s="1004"/>
      <c r="F17" s="1004"/>
      <c r="G17" s="1004"/>
      <c r="H17" s="1004"/>
    </row>
    <row r="18" spans="1:8" ht="15" customHeight="1" x14ac:dyDescent="0.3">
      <c r="A18" s="200" t="s">
        <v>461</v>
      </c>
      <c r="B18" s="263"/>
      <c r="C18" s="263"/>
      <c r="D18" s="263"/>
      <c r="E18" s="263"/>
      <c r="F18" s="263"/>
      <c r="G18" s="263"/>
      <c r="H18" s="263"/>
    </row>
    <row r="21" spans="1:8" x14ac:dyDescent="0.3">
      <c r="B21"/>
      <c r="C21" s="135"/>
      <c r="D21" s="434"/>
      <c r="E21"/>
      <c r="F21"/>
    </row>
    <row r="22" spans="1:8" x14ac:dyDescent="0.3">
      <c r="B22"/>
      <c r="C22" s="136"/>
      <c r="D22" s="136"/>
      <c r="E22"/>
      <c r="F22"/>
    </row>
    <row r="23" spans="1:8" x14ac:dyDescent="0.3">
      <c r="B23"/>
      <c r="C23" s="136"/>
      <c r="D23" s="136"/>
      <c r="E23"/>
      <c r="F23"/>
    </row>
    <row r="24" spans="1:8" x14ac:dyDescent="0.3">
      <c r="B24"/>
      <c r="C24"/>
      <c r="D24"/>
      <c r="E24"/>
      <c r="F24"/>
    </row>
    <row r="25" spans="1:8" x14ac:dyDescent="0.3">
      <c r="B25"/>
      <c r="C25"/>
      <c r="D25"/>
      <c r="E25"/>
      <c r="F25"/>
    </row>
    <row r="26" spans="1:8" x14ac:dyDescent="0.3">
      <c r="B26"/>
      <c r="C26"/>
      <c r="D26"/>
      <c r="E26"/>
      <c r="F26"/>
    </row>
    <row r="27" spans="1:8" x14ac:dyDescent="0.3">
      <c r="B27"/>
      <c r="C27"/>
      <c r="D27"/>
      <c r="E27"/>
      <c r="F27"/>
    </row>
    <row r="28" spans="1:8" x14ac:dyDescent="0.3">
      <c r="B28"/>
      <c r="C28"/>
      <c r="D28"/>
      <c r="E28"/>
      <c r="F28"/>
    </row>
    <row r="29" spans="1:8" x14ac:dyDescent="0.3">
      <c r="B29"/>
      <c r="C29"/>
      <c r="D29"/>
      <c r="E29"/>
      <c r="F29"/>
    </row>
    <row r="30" spans="1:8" x14ac:dyDescent="0.3">
      <c r="B30"/>
      <c r="C30"/>
      <c r="D30"/>
      <c r="E30"/>
      <c r="F30"/>
    </row>
    <row r="31" spans="1:8" x14ac:dyDescent="0.3">
      <c r="B31"/>
      <c r="C31"/>
      <c r="D31"/>
      <c r="E31"/>
      <c r="F31"/>
    </row>
    <row r="32" spans="1:8" x14ac:dyDescent="0.3">
      <c r="B32"/>
      <c r="C32"/>
      <c r="D32"/>
      <c r="E32"/>
      <c r="F32"/>
    </row>
    <row r="33" spans="2:6" x14ac:dyDescent="0.3">
      <c r="B33"/>
      <c r="C33"/>
      <c r="D33"/>
      <c r="E33"/>
      <c r="F33"/>
    </row>
    <row r="34" spans="2:6" x14ac:dyDescent="0.3">
      <c r="B34"/>
      <c r="C34"/>
      <c r="D34"/>
      <c r="E34"/>
      <c r="F34"/>
    </row>
    <row r="35" spans="2:6" x14ac:dyDescent="0.3">
      <c r="B35"/>
      <c r="C35"/>
      <c r="D35"/>
      <c r="E35"/>
      <c r="F35"/>
    </row>
    <row r="36" spans="2:6" x14ac:dyDescent="0.3">
      <c r="B36"/>
      <c r="C36"/>
      <c r="D36"/>
      <c r="E36"/>
      <c r="F36"/>
    </row>
    <row r="37" spans="2:6" x14ac:dyDescent="0.3">
      <c r="B37"/>
      <c r="C37"/>
      <c r="D37"/>
      <c r="E37"/>
      <c r="F37"/>
    </row>
    <row r="38" spans="2:6" x14ac:dyDescent="0.3">
      <c r="B38"/>
      <c r="C38"/>
      <c r="D38"/>
      <c r="E38"/>
      <c r="F38"/>
    </row>
    <row r="39" spans="2:6" x14ac:dyDescent="0.3">
      <c r="B39"/>
      <c r="C39"/>
      <c r="D39"/>
      <c r="E39"/>
      <c r="F39"/>
    </row>
    <row r="40" spans="2:6" x14ac:dyDescent="0.3">
      <c r="B40"/>
      <c r="C40"/>
      <c r="D40"/>
      <c r="E40"/>
      <c r="F40"/>
    </row>
  </sheetData>
  <mergeCells count="8">
    <mergeCell ref="A17:H17"/>
    <mergeCell ref="F8:G8"/>
    <mergeCell ref="A8:B9"/>
    <mergeCell ref="A3:G4"/>
    <mergeCell ref="A5:G5"/>
    <mergeCell ref="C8:C9"/>
    <mergeCell ref="D8:D9"/>
    <mergeCell ref="E8:E9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CE0B-84B6-4803-B607-A5BFDAF8BF44}">
  <dimension ref="A1:Q24"/>
  <sheetViews>
    <sheetView showGridLines="0" workbookViewId="0">
      <selection sqref="A1:F2"/>
    </sheetView>
  </sheetViews>
  <sheetFormatPr baseColWidth="10" defaultColWidth="11.42578125" defaultRowHeight="15" x14ac:dyDescent="0.25"/>
  <cols>
    <col min="1" max="1" width="27.7109375" style="140" customWidth="1"/>
    <col min="2" max="6" width="16.85546875" style="140" customWidth="1"/>
    <col min="7" max="16384" width="11.42578125" style="140"/>
  </cols>
  <sheetData>
    <row r="1" spans="1:17" s="138" customFormat="1" ht="24.6" customHeight="1" x14ac:dyDescent="0.3">
      <c r="A1" s="1020"/>
      <c r="B1" s="1020"/>
      <c r="C1" s="1020"/>
      <c r="D1" s="1020"/>
      <c r="E1" s="1020"/>
      <c r="F1" s="1020"/>
    </row>
    <row r="2" spans="1:17" s="139" customFormat="1" ht="42.75" customHeight="1" x14ac:dyDescent="0.25">
      <c r="A2" s="1020"/>
      <c r="B2" s="1020"/>
      <c r="C2" s="1020"/>
      <c r="D2" s="1020"/>
      <c r="E2" s="1020"/>
      <c r="F2" s="1020"/>
    </row>
    <row r="3" spans="1:17" s="9" customFormat="1" ht="47.25" customHeight="1" x14ac:dyDescent="0.25">
      <c r="A3" s="956" t="s">
        <v>585</v>
      </c>
      <c r="B3" s="957"/>
      <c r="C3" s="957"/>
      <c r="D3" s="957"/>
      <c r="E3" s="957"/>
      <c r="F3" s="957"/>
    </row>
    <row r="4" spans="1:17" s="240" customFormat="1" ht="33" customHeight="1" x14ac:dyDescent="0.3">
      <c r="A4" s="1021" t="s">
        <v>469</v>
      </c>
      <c r="B4" s="1022"/>
      <c r="C4" s="1022"/>
      <c r="D4" s="1022"/>
      <c r="E4" s="1022"/>
      <c r="F4" s="1022"/>
    </row>
    <row r="5" spans="1:17" s="240" customFormat="1" ht="17.25" x14ac:dyDescent="0.3">
      <c r="A5" s="1023" t="s">
        <v>470</v>
      </c>
      <c r="B5" s="1023"/>
      <c r="C5" s="1023"/>
      <c r="D5" s="1023"/>
      <c r="E5" s="1023"/>
      <c r="F5" s="1023"/>
    </row>
    <row r="6" spans="1:17" x14ac:dyDescent="0.25">
      <c r="A6" s="141"/>
      <c r="B6" s="141"/>
      <c r="C6" s="141"/>
      <c r="D6" s="141"/>
      <c r="E6" s="141"/>
      <c r="F6" s="141"/>
    </row>
    <row r="7" spans="1:17" s="263" customFormat="1" ht="16.5" x14ac:dyDescent="0.3">
      <c r="A7" s="1024" t="s">
        <v>449</v>
      </c>
      <c r="B7" s="1026" t="s">
        <v>471</v>
      </c>
      <c r="C7" s="1027"/>
      <c r="D7" s="1027"/>
      <c r="E7" s="1028" t="s">
        <v>472</v>
      </c>
      <c r="F7" s="1029"/>
    </row>
    <row r="8" spans="1:17" s="263" customFormat="1" ht="17.25" x14ac:dyDescent="0.3">
      <c r="A8" s="1025"/>
      <c r="B8" s="241">
        <v>2022</v>
      </c>
      <c r="C8" s="852" t="s">
        <v>473</v>
      </c>
      <c r="D8" s="852" t="s">
        <v>474</v>
      </c>
      <c r="E8" s="777" t="s">
        <v>475</v>
      </c>
      <c r="F8" s="778" t="s">
        <v>476</v>
      </c>
      <c r="J8" s="264"/>
      <c r="K8" s="264"/>
      <c r="L8" s="264"/>
      <c r="M8" s="264"/>
      <c r="N8" s="264"/>
      <c r="O8" s="264"/>
      <c r="P8" s="264"/>
      <c r="Q8" s="264"/>
    </row>
    <row r="9" spans="1:17" s="263" customFormat="1" ht="16.5" x14ac:dyDescent="0.3">
      <c r="A9" s="265" t="s">
        <v>454</v>
      </c>
      <c r="B9" s="266">
        <v>175844</v>
      </c>
      <c r="C9" s="267">
        <f>ROUND('[5]Ocup Nal GEIH2018'!B18*1000,0)</f>
        <v>211820</v>
      </c>
      <c r="D9" s="267">
        <f>ROUND('[5]Ocup Nal GEIH2018'!B25*1000,0)</f>
        <v>217913</v>
      </c>
      <c r="E9" s="268">
        <f t="shared" ref="E9:F12" si="0">C9/B9*100-100</f>
        <v>20.459043242874372</v>
      </c>
      <c r="F9" s="269">
        <f t="shared" si="0"/>
        <v>2.8764989141724158</v>
      </c>
      <c r="J9" s="264"/>
      <c r="K9" s="264"/>
      <c r="L9" s="264"/>
      <c r="M9" s="264"/>
      <c r="N9" s="264"/>
      <c r="O9" s="264"/>
      <c r="P9" s="264"/>
      <c r="Q9" s="264"/>
    </row>
    <row r="10" spans="1:17" s="263" customFormat="1" ht="16.5" x14ac:dyDescent="0.3">
      <c r="A10" s="248" t="s">
        <v>455</v>
      </c>
      <c r="B10" s="249">
        <v>81494</v>
      </c>
      <c r="C10" s="250">
        <f>ROUND('[5]Ocup Nal GEIH2018'!B19*1000,0)</f>
        <v>96771</v>
      </c>
      <c r="D10" s="250">
        <f>ROUND('[5]Ocup Nal GEIH2018'!B26*1000,0)</f>
        <v>89289</v>
      </c>
      <c r="E10" s="261">
        <f t="shared" si="0"/>
        <v>18.746165361867128</v>
      </c>
      <c r="F10" s="253">
        <f t="shared" si="0"/>
        <v>-7.7316551446197792</v>
      </c>
      <c r="J10" s="264"/>
      <c r="K10" s="264"/>
      <c r="L10" s="264"/>
      <c r="M10" s="264"/>
      <c r="N10" s="264"/>
      <c r="O10" s="264"/>
      <c r="P10" s="264"/>
      <c r="Q10" s="264"/>
    </row>
    <row r="11" spans="1:17" s="263" customFormat="1" ht="16.5" x14ac:dyDescent="0.3">
      <c r="A11" s="242" t="s">
        <v>456</v>
      </c>
      <c r="B11" s="266">
        <v>252375</v>
      </c>
      <c r="C11" s="267">
        <f>ROUND('[5]Ocup Nal GEIH2018'!B20*1000,0)</f>
        <v>322900</v>
      </c>
      <c r="D11" s="267">
        <f>ROUND('[5]Ocup Nal GEIH2018'!B27*1000,0)</f>
        <v>332595</v>
      </c>
      <c r="E11" s="260">
        <f t="shared" si="0"/>
        <v>27.944526993561155</v>
      </c>
      <c r="F11" s="247">
        <f t="shared" si="0"/>
        <v>3.0024775472282386</v>
      </c>
      <c r="J11" s="264"/>
      <c r="K11" s="264"/>
      <c r="L11" s="264"/>
      <c r="M11" s="264"/>
      <c r="N11" s="264"/>
      <c r="O11" s="264"/>
      <c r="P11" s="264"/>
      <c r="Q11" s="264"/>
    </row>
    <row r="12" spans="1:17" s="263" customFormat="1" ht="16.5" x14ac:dyDescent="0.3">
      <c r="A12" s="254" t="s">
        <v>78</v>
      </c>
      <c r="B12" s="255">
        <f>SUM(B9:B11)</f>
        <v>509713</v>
      </c>
      <c r="C12" s="256">
        <f>C9+C10+C11</f>
        <v>631491</v>
      </c>
      <c r="D12" s="256">
        <f t="shared" ref="D12" si="1">SUM(D9:D11)</f>
        <v>639797</v>
      </c>
      <c r="E12" s="262">
        <f t="shared" si="0"/>
        <v>23.891484031209728</v>
      </c>
      <c r="F12" s="259">
        <f t="shared" si="0"/>
        <v>1.3152998221668923</v>
      </c>
      <c r="J12" s="264"/>
      <c r="K12" s="264"/>
      <c r="L12" s="264"/>
      <c r="M12" s="264"/>
      <c r="N12" s="264"/>
      <c r="O12" s="264"/>
      <c r="P12" s="264"/>
      <c r="Q12" s="264"/>
    </row>
    <row r="13" spans="1:17" ht="6" customHeight="1" x14ac:dyDescent="0.25">
      <c r="A13" s="194"/>
      <c r="J13" s="142"/>
      <c r="K13" s="142"/>
      <c r="L13" s="142"/>
      <c r="M13" s="142"/>
      <c r="N13" s="142"/>
      <c r="O13" s="142"/>
      <c r="P13" s="142"/>
      <c r="Q13" s="142"/>
    </row>
    <row r="14" spans="1:17" x14ac:dyDescent="0.25">
      <c r="A14" s="237" t="s">
        <v>457</v>
      </c>
      <c r="B14" s="231"/>
      <c r="C14" s="231"/>
      <c r="D14" s="231"/>
      <c r="E14" s="231"/>
      <c r="F14" s="231"/>
      <c r="G14" s="231"/>
    </row>
    <row r="15" spans="1:17" x14ac:dyDescent="0.25">
      <c r="A15" s="235" t="s">
        <v>477</v>
      </c>
      <c r="B15" s="231"/>
      <c r="C15" s="231"/>
      <c r="D15" s="231"/>
      <c r="E15" s="231"/>
      <c r="F15" s="231"/>
      <c r="G15" s="231"/>
      <c r="J15" s="142"/>
      <c r="K15" s="142"/>
      <c r="L15" s="142"/>
      <c r="M15" s="142"/>
      <c r="N15" s="142"/>
      <c r="O15" s="142"/>
      <c r="P15" s="142"/>
      <c r="Q15" s="142"/>
    </row>
    <row r="16" spans="1:17" ht="17.25" x14ac:dyDescent="0.3">
      <c r="A16" s="236" t="s">
        <v>478</v>
      </c>
      <c r="B16" s="231"/>
      <c r="C16" s="231"/>
      <c r="D16" s="231"/>
      <c r="E16" s="231"/>
      <c r="F16" s="231"/>
      <c r="G16" s="231"/>
      <c r="J16" s="142"/>
      <c r="K16" s="142"/>
      <c r="L16" s="142"/>
      <c r="M16" s="142"/>
      <c r="N16" s="142"/>
      <c r="O16" s="142"/>
      <c r="P16" s="142"/>
      <c r="Q16" s="142"/>
    </row>
    <row r="17" spans="1:13" ht="15" customHeight="1" x14ac:dyDescent="0.25">
      <c r="A17" s="1004" t="s">
        <v>460</v>
      </c>
      <c r="B17" s="1004"/>
      <c r="C17" s="1004"/>
      <c r="D17" s="1004"/>
      <c r="E17" s="1004"/>
      <c r="F17" s="1004"/>
      <c r="G17" s="1004"/>
    </row>
    <row r="18" spans="1:13" ht="16.5" x14ac:dyDescent="0.3">
      <c r="A18" s="200" t="s">
        <v>461</v>
      </c>
      <c r="B18" s="198"/>
      <c r="C18" s="197"/>
      <c r="D18" s="197"/>
      <c r="E18" s="197"/>
      <c r="F18" s="197"/>
      <c r="G18" s="197"/>
    </row>
    <row r="21" spans="1:13" x14ac:dyDescent="0.25">
      <c r="J21" s="142"/>
      <c r="K21" s="142"/>
      <c r="L21" s="142"/>
      <c r="M21" s="142"/>
    </row>
    <row r="22" spans="1:13" x14ac:dyDescent="0.25">
      <c r="J22" s="142"/>
      <c r="K22" s="142"/>
      <c r="L22" s="142"/>
      <c r="M22" s="142"/>
    </row>
    <row r="23" spans="1:13" x14ac:dyDescent="0.25">
      <c r="J23" s="142"/>
      <c r="K23" s="142"/>
      <c r="L23" s="142"/>
      <c r="M23" s="142"/>
    </row>
    <row r="24" spans="1:13" x14ac:dyDescent="0.25">
      <c r="J24" s="142"/>
      <c r="K24" s="142"/>
      <c r="L24" s="142"/>
      <c r="M24" s="142"/>
    </row>
  </sheetData>
  <mergeCells count="8">
    <mergeCell ref="A17:G17"/>
    <mergeCell ref="A1:F2"/>
    <mergeCell ref="A3:F3"/>
    <mergeCell ref="A4:F4"/>
    <mergeCell ref="A5:F5"/>
    <mergeCell ref="A7:A8"/>
    <mergeCell ref="B7:D7"/>
    <mergeCell ref="E7:F7"/>
  </mergeCells>
  <pageMargins left="0.7" right="0.7" top="0.75" bottom="0.75" header="0.3" footer="0.3"/>
  <ignoredErrors>
    <ignoredError sqref="B12" formulaRange="1"/>
    <ignoredError sqref="C12" formula="1" formulaRange="1"/>
  </ignoredError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71E2-A45B-4B3C-8AB8-62162031EEF2}">
  <dimension ref="A1:Q25"/>
  <sheetViews>
    <sheetView workbookViewId="0">
      <selection sqref="A1:F2"/>
    </sheetView>
  </sheetViews>
  <sheetFormatPr baseColWidth="10" defaultColWidth="11.42578125" defaultRowHeight="15" x14ac:dyDescent="0.25"/>
  <cols>
    <col min="1" max="1" width="27.7109375" style="176" customWidth="1"/>
    <col min="2" max="6" width="16.85546875" style="176" customWidth="1"/>
    <col min="7" max="16384" width="11.42578125" style="176"/>
  </cols>
  <sheetData>
    <row r="1" spans="1:17" s="174" customFormat="1" ht="49.5" customHeight="1" x14ac:dyDescent="0.3">
      <c r="A1" s="1020"/>
      <c r="B1" s="1020"/>
      <c r="C1" s="1020"/>
      <c r="D1" s="1020"/>
      <c r="E1" s="1020"/>
      <c r="F1" s="1020"/>
    </row>
    <row r="2" spans="1:17" s="175" customFormat="1" ht="6.75" customHeight="1" x14ac:dyDescent="0.25">
      <c r="A2" s="1020"/>
      <c r="B2" s="1020"/>
      <c r="C2" s="1020"/>
      <c r="D2" s="1020"/>
      <c r="E2" s="1020"/>
      <c r="F2" s="1020"/>
    </row>
    <row r="3" spans="1:17" s="14" customFormat="1" ht="55.5" customHeight="1" x14ac:dyDescent="0.25">
      <c r="A3" s="956" t="s">
        <v>585</v>
      </c>
      <c r="B3" s="957"/>
      <c r="C3" s="957"/>
      <c r="D3" s="957"/>
      <c r="E3" s="957"/>
      <c r="F3" s="957"/>
    </row>
    <row r="4" spans="1:17" ht="31.5" customHeight="1" x14ac:dyDescent="0.3">
      <c r="A4" s="1021" t="s">
        <v>479</v>
      </c>
      <c r="B4" s="1022"/>
      <c r="C4" s="1022"/>
      <c r="D4" s="1022"/>
      <c r="E4" s="1022"/>
      <c r="F4" s="1022"/>
    </row>
    <row r="5" spans="1:17" ht="21" customHeight="1" x14ac:dyDescent="0.3">
      <c r="A5" s="1023" t="s">
        <v>480</v>
      </c>
      <c r="B5" s="1023"/>
      <c r="C5" s="1023"/>
      <c r="D5" s="1023"/>
      <c r="E5" s="1023"/>
      <c r="F5" s="1023"/>
    </row>
    <row r="6" spans="1:17" x14ac:dyDescent="0.25">
      <c r="A6" s="231"/>
      <c r="B6" s="231"/>
      <c r="C6" s="231"/>
      <c r="D6" s="231"/>
      <c r="E6" s="231"/>
      <c r="F6" s="231"/>
      <c r="J6" s="177"/>
      <c r="K6" s="177"/>
      <c r="L6" s="177"/>
      <c r="M6" s="177"/>
      <c r="N6" s="177"/>
      <c r="O6" s="177"/>
    </row>
    <row r="7" spans="1:17" ht="16.5" x14ac:dyDescent="0.3">
      <c r="A7" s="1024" t="s">
        <v>449</v>
      </c>
      <c r="B7" s="1026" t="s">
        <v>481</v>
      </c>
      <c r="C7" s="1027"/>
      <c r="D7" s="1027"/>
      <c r="E7" s="1028" t="s">
        <v>472</v>
      </c>
      <c r="F7" s="1029"/>
      <c r="J7" s="177"/>
      <c r="K7" s="177"/>
      <c r="L7" s="177"/>
      <c r="M7" s="177"/>
      <c r="N7" s="177"/>
      <c r="O7" s="177"/>
    </row>
    <row r="8" spans="1:17" ht="17.25" x14ac:dyDescent="0.3">
      <c r="A8" s="1025"/>
      <c r="B8" s="241">
        <v>2022</v>
      </c>
      <c r="C8" s="852" t="s">
        <v>473</v>
      </c>
      <c r="D8" s="852" t="s">
        <v>474</v>
      </c>
      <c r="E8" s="777" t="s">
        <v>475</v>
      </c>
      <c r="F8" s="778" t="s">
        <v>476</v>
      </c>
      <c r="J8" s="177"/>
      <c r="K8" s="177"/>
      <c r="L8" s="177"/>
      <c r="M8" s="177"/>
      <c r="N8" s="177"/>
      <c r="O8" s="177"/>
    </row>
    <row r="9" spans="1:17" ht="16.5" x14ac:dyDescent="0.3">
      <c r="A9" s="242" t="s">
        <v>454</v>
      </c>
      <c r="B9" s="243">
        <f>ROUND('[5]Ocup Nal GEIH2018'!D11*1000,0)</f>
        <v>211601</v>
      </c>
      <c r="C9" s="244">
        <f>ROUND('[5]Ocup Nal GEIH2018'!D18*1000,0)</f>
        <v>232423</v>
      </c>
      <c r="D9" s="244">
        <f>ROUND('[5]Ocup Nal GEIH2018'!D25*1000,0)</f>
        <v>233022</v>
      </c>
      <c r="E9" s="260">
        <f t="shared" ref="E9:F12" si="0">C9/B9*100-100</f>
        <v>9.8402181464170724</v>
      </c>
      <c r="F9" s="247">
        <f t="shared" si="0"/>
        <v>0.25771976095307991</v>
      </c>
      <c r="J9" s="177"/>
      <c r="K9" s="177"/>
      <c r="L9" s="177"/>
      <c r="M9" s="177"/>
      <c r="N9" s="177"/>
      <c r="O9" s="177"/>
      <c r="P9" s="177"/>
      <c r="Q9" s="177"/>
    </row>
    <row r="10" spans="1:17" ht="16.5" x14ac:dyDescent="0.3">
      <c r="A10" s="248" t="s">
        <v>455</v>
      </c>
      <c r="B10" s="249">
        <f>ROUND('[5]Ocup Nal GEIH2018'!D12*1000,0)</f>
        <v>106440</v>
      </c>
      <c r="C10" s="250">
        <f>ROUND('[5]Ocup Nal GEIH2018'!D19*1000,0)</f>
        <v>96801</v>
      </c>
      <c r="D10" s="250">
        <f>ROUND('[5]Ocup Nal GEIH2018'!D26*1000,0)</f>
        <v>107439</v>
      </c>
      <c r="E10" s="261">
        <f t="shared" si="0"/>
        <v>-9.0558060879368725</v>
      </c>
      <c r="F10" s="253">
        <f t="shared" si="0"/>
        <v>10.989555893017638</v>
      </c>
    </row>
    <row r="11" spans="1:17" ht="16.5" x14ac:dyDescent="0.3">
      <c r="A11" s="242" t="s">
        <v>456</v>
      </c>
      <c r="B11" s="243">
        <f>ROUND('[5]Ocup Nal GEIH2018'!D13*1000,0)</f>
        <v>310120</v>
      </c>
      <c r="C11" s="244">
        <f>ROUND('[5]Ocup Nal GEIH2018'!D20*1000,0)</f>
        <v>312087</v>
      </c>
      <c r="D11" s="244">
        <f>ROUND('[5]Ocup Nal GEIH2018'!D27*1000,0)</f>
        <v>362357</v>
      </c>
      <c r="E11" s="260">
        <f t="shared" si="0"/>
        <v>0.63427060492713849</v>
      </c>
      <c r="F11" s="247">
        <f t="shared" si="0"/>
        <v>16.107687920355545</v>
      </c>
      <c r="J11" s="177"/>
      <c r="K11" s="177"/>
      <c r="L11" s="177"/>
      <c r="M11" s="177"/>
      <c r="N11" s="177"/>
      <c r="O11" s="177"/>
      <c r="P11" s="177"/>
      <c r="Q11" s="177"/>
    </row>
    <row r="12" spans="1:17" ht="16.5" x14ac:dyDescent="0.3">
      <c r="A12" s="254" t="s">
        <v>78</v>
      </c>
      <c r="B12" s="255">
        <f>SUM(B9:B11)</f>
        <v>628161</v>
      </c>
      <c r="C12" s="256">
        <f t="shared" ref="C12:D12" si="1">SUM(C9:C11)</f>
        <v>641311</v>
      </c>
      <c r="D12" s="256">
        <f t="shared" si="1"/>
        <v>702818</v>
      </c>
      <c r="E12" s="262">
        <f t="shared" si="0"/>
        <v>2.0934123576599006</v>
      </c>
      <c r="F12" s="259">
        <f t="shared" si="0"/>
        <v>9.5908225494338808</v>
      </c>
    </row>
    <row r="13" spans="1:17" x14ac:dyDescent="0.25">
      <c r="A13" s="237" t="s">
        <v>457</v>
      </c>
      <c r="B13" s="231"/>
    </row>
    <row r="14" spans="1:17" x14ac:dyDescent="0.25">
      <c r="A14" s="235" t="s">
        <v>482</v>
      </c>
      <c r="B14" s="231"/>
      <c r="J14" s="177"/>
      <c r="K14" s="177"/>
      <c r="L14" s="177"/>
      <c r="M14" s="177"/>
      <c r="N14" s="177"/>
      <c r="O14" s="177"/>
      <c r="P14" s="177"/>
      <c r="Q14" s="177"/>
    </row>
    <row r="15" spans="1:17" ht="17.25" x14ac:dyDescent="0.3">
      <c r="A15" s="236" t="s">
        <v>478</v>
      </c>
      <c r="B15" s="231"/>
      <c r="J15" s="177"/>
      <c r="K15" s="177"/>
      <c r="L15" s="177"/>
      <c r="M15" s="177"/>
      <c r="N15" s="177"/>
      <c r="O15" s="177"/>
      <c r="P15" s="177"/>
      <c r="Q15" s="177"/>
    </row>
    <row r="16" spans="1:17" ht="15" customHeight="1" x14ac:dyDescent="0.25">
      <c r="A16" s="1004" t="s">
        <v>460</v>
      </c>
      <c r="B16" s="1004"/>
      <c r="C16" s="1004"/>
      <c r="D16" s="1004"/>
      <c r="E16" s="1004"/>
      <c r="F16" s="1004"/>
      <c r="G16" s="1004"/>
      <c r="J16" s="177"/>
      <c r="K16" s="177"/>
      <c r="L16" s="177"/>
      <c r="M16" s="177"/>
      <c r="N16" s="177"/>
      <c r="O16" s="177"/>
      <c r="P16" s="177"/>
      <c r="Q16" s="177"/>
    </row>
    <row r="17" spans="1:17" ht="16.5" x14ac:dyDescent="0.3">
      <c r="A17" s="200" t="s">
        <v>461</v>
      </c>
      <c r="B17" s="198"/>
      <c r="C17" s="197"/>
      <c r="D17" s="197"/>
      <c r="E17" s="197"/>
      <c r="F17" s="197"/>
      <c r="G17" s="197"/>
      <c r="J17" s="177"/>
      <c r="K17" s="177"/>
      <c r="L17" s="177"/>
      <c r="M17" s="177"/>
      <c r="N17" s="177"/>
      <c r="O17" s="177"/>
      <c r="P17" s="177"/>
      <c r="Q17" s="177"/>
    </row>
    <row r="22" spans="1:17" x14ac:dyDescent="0.25">
      <c r="J22" s="177"/>
      <c r="K22" s="177"/>
      <c r="L22" s="177"/>
      <c r="M22" s="177"/>
    </row>
    <row r="23" spans="1:17" x14ac:dyDescent="0.25">
      <c r="J23" s="177"/>
      <c r="K23" s="177"/>
      <c r="L23" s="177"/>
      <c r="M23" s="177"/>
    </row>
    <row r="24" spans="1:17" x14ac:dyDescent="0.25">
      <c r="J24" s="177"/>
      <c r="K24" s="177"/>
      <c r="L24" s="177"/>
      <c r="M24" s="177"/>
    </row>
    <row r="25" spans="1:17" x14ac:dyDescent="0.25">
      <c r="J25" s="177"/>
      <c r="K25" s="177"/>
      <c r="L25" s="177"/>
      <c r="M25" s="177"/>
    </row>
  </sheetData>
  <mergeCells count="8">
    <mergeCell ref="A16:G16"/>
    <mergeCell ref="A1:F2"/>
    <mergeCell ref="A3:F3"/>
    <mergeCell ref="A4:F4"/>
    <mergeCell ref="A5:F5"/>
    <mergeCell ref="A7:A8"/>
    <mergeCell ref="B7:D7"/>
    <mergeCell ref="E7:F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A383-9D24-4D7E-8947-2F7CCD989D9A}">
  <dimension ref="A1:R17"/>
  <sheetViews>
    <sheetView workbookViewId="0">
      <selection sqref="A1:F2"/>
    </sheetView>
  </sheetViews>
  <sheetFormatPr baseColWidth="10" defaultColWidth="11.42578125" defaultRowHeight="15" x14ac:dyDescent="0.25"/>
  <cols>
    <col min="1" max="1" width="25.28515625" style="176" customWidth="1"/>
    <col min="2" max="6" width="16.85546875" style="176" customWidth="1"/>
    <col min="7" max="16384" width="11.42578125" style="176"/>
  </cols>
  <sheetData>
    <row r="1" spans="1:18" s="174" customFormat="1" ht="54" customHeight="1" x14ac:dyDescent="0.3">
      <c r="A1" s="1020"/>
      <c r="B1" s="1020"/>
      <c r="C1" s="1020"/>
      <c r="D1" s="1020"/>
      <c r="E1" s="1020"/>
      <c r="F1" s="1020"/>
    </row>
    <row r="2" spans="1:18" s="175" customFormat="1" ht="6.75" customHeight="1" x14ac:dyDescent="0.25">
      <c r="A2" s="1020"/>
      <c r="B2" s="1020"/>
      <c r="C2" s="1020"/>
      <c r="D2" s="1020"/>
      <c r="E2" s="1020"/>
      <c r="F2" s="1020"/>
    </row>
    <row r="3" spans="1:18" s="14" customFormat="1" ht="55.5" customHeight="1" x14ac:dyDescent="0.25">
      <c r="A3" s="956" t="s">
        <v>585</v>
      </c>
      <c r="B3" s="957"/>
      <c r="C3" s="957"/>
      <c r="D3" s="957"/>
      <c r="E3" s="957"/>
      <c r="F3" s="957"/>
    </row>
    <row r="4" spans="1:18" ht="24" customHeight="1" x14ac:dyDescent="0.3">
      <c r="A4" s="1030" t="s">
        <v>483</v>
      </c>
      <c r="B4" s="1030"/>
      <c r="C4" s="1030"/>
      <c r="D4" s="1030"/>
      <c r="E4" s="1030"/>
      <c r="F4" s="1030"/>
      <c r="H4" s="190" t="s">
        <v>427</v>
      </c>
    </row>
    <row r="5" spans="1:18" ht="24" customHeight="1" x14ac:dyDescent="0.3">
      <c r="A5" s="1023" t="s">
        <v>484</v>
      </c>
      <c r="B5" s="1023"/>
      <c r="C5" s="1023"/>
      <c r="D5" s="1023"/>
      <c r="E5" s="1023"/>
      <c r="F5" s="1023"/>
    </row>
    <row r="6" spans="1:18" ht="16.5" x14ac:dyDescent="0.3">
      <c r="A6" s="193"/>
      <c r="B6" s="193"/>
      <c r="C6" s="193"/>
      <c r="D6" s="193"/>
      <c r="E6" s="193"/>
      <c r="F6" s="193"/>
    </row>
    <row r="7" spans="1:18" ht="16.5" x14ac:dyDescent="0.3">
      <c r="A7" s="1024" t="s">
        <v>449</v>
      </c>
      <c r="B7" s="1026" t="s">
        <v>471</v>
      </c>
      <c r="C7" s="1027"/>
      <c r="D7" s="1031"/>
      <c r="E7" s="1032" t="s">
        <v>472</v>
      </c>
      <c r="F7" s="1029"/>
    </row>
    <row r="8" spans="1:18" ht="17.25" x14ac:dyDescent="0.3">
      <c r="A8" s="1025"/>
      <c r="B8" s="241">
        <v>2022</v>
      </c>
      <c r="C8" s="852" t="s">
        <v>473</v>
      </c>
      <c r="D8" s="852" t="s">
        <v>474</v>
      </c>
      <c r="E8" s="777" t="s">
        <v>475</v>
      </c>
      <c r="F8" s="853" t="s">
        <v>476</v>
      </c>
      <c r="K8" s="177"/>
      <c r="L8" s="177"/>
      <c r="M8" s="177"/>
      <c r="N8" s="177"/>
      <c r="O8" s="177"/>
      <c r="P8" s="177"/>
      <c r="Q8" s="177"/>
      <c r="R8" s="177"/>
    </row>
    <row r="9" spans="1:18" ht="16.5" x14ac:dyDescent="0.3">
      <c r="A9" s="242" t="s">
        <v>454</v>
      </c>
      <c r="B9" s="243">
        <v>30158</v>
      </c>
      <c r="C9" s="244">
        <v>39811</v>
      </c>
      <c r="D9" s="245">
        <v>51385</v>
      </c>
      <c r="E9" s="246">
        <f t="shared" ref="E9:F12" si="0">C9/B9*100-100</f>
        <v>32.008090722196442</v>
      </c>
      <c r="F9" s="247">
        <f t="shared" si="0"/>
        <v>29.072366933762027</v>
      </c>
      <c r="K9" s="177"/>
      <c r="L9" s="177"/>
      <c r="M9" s="177"/>
      <c r="N9" s="177"/>
      <c r="O9" s="177"/>
      <c r="P9" s="177"/>
      <c r="Q9" s="177"/>
      <c r="R9" s="177"/>
    </row>
    <row r="10" spans="1:18" ht="16.5" x14ac:dyDescent="0.3">
      <c r="A10" s="248" t="s">
        <v>455</v>
      </c>
      <c r="B10" s="249">
        <v>37953</v>
      </c>
      <c r="C10" s="250">
        <v>41854</v>
      </c>
      <c r="D10" s="251">
        <v>35920</v>
      </c>
      <c r="E10" s="252">
        <f t="shared" si="0"/>
        <v>10.278502358179864</v>
      </c>
      <c r="F10" s="253">
        <f t="shared" si="0"/>
        <v>-14.177856357815273</v>
      </c>
      <c r="K10" s="177"/>
      <c r="L10" s="177"/>
      <c r="M10" s="177"/>
      <c r="N10" s="177"/>
      <c r="O10" s="177"/>
      <c r="P10" s="177"/>
      <c r="Q10" s="177"/>
      <c r="R10" s="177"/>
    </row>
    <row r="11" spans="1:18" ht="16.5" x14ac:dyDescent="0.3">
      <c r="A11" s="242" t="s">
        <v>456</v>
      </c>
      <c r="B11" s="243">
        <v>101836</v>
      </c>
      <c r="C11" s="244">
        <v>141528</v>
      </c>
      <c r="D11" s="245">
        <v>134571</v>
      </c>
      <c r="E11" s="246">
        <f t="shared" si="0"/>
        <v>38.97639341686633</v>
      </c>
      <c r="F11" s="247">
        <f t="shared" si="0"/>
        <v>-4.9156350686789949</v>
      </c>
      <c r="K11" s="177"/>
      <c r="L11" s="177"/>
      <c r="M11" s="177"/>
      <c r="N11" s="177"/>
      <c r="O11" s="177"/>
      <c r="P11" s="177"/>
      <c r="Q11" s="177"/>
      <c r="R11" s="177"/>
    </row>
    <row r="12" spans="1:18" ht="16.5" x14ac:dyDescent="0.3">
      <c r="A12" s="254" t="s">
        <v>78</v>
      </c>
      <c r="B12" s="255">
        <f>SUM(B9:B11)</f>
        <v>169947</v>
      </c>
      <c r="C12" s="256">
        <f t="shared" ref="C12:D12" si="1">SUM(C9:C11)</f>
        <v>223193</v>
      </c>
      <c r="D12" s="257">
        <f t="shared" si="1"/>
        <v>221876</v>
      </c>
      <c r="E12" s="258">
        <f t="shared" si="0"/>
        <v>31.330944353239545</v>
      </c>
      <c r="F12" s="259">
        <f t="shared" si="0"/>
        <v>-0.59007226929159629</v>
      </c>
      <c r="K12" s="177"/>
    </row>
    <row r="13" spans="1:18" ht="22.5" customHeight="1" x14ac:dyDescent="0.25">
      <c r="A13" s="237" t="s">
        <v>457</v>
      </c>
      <c r="B13" s="231"/>
      <c r="C13" s="231"/>
      <c r="D13" s="231"/>
      <c r="E13" s="231"/>
      <c r="F13" s="231"/>
    </row>
    <row r="14" spans="1:18" x14ac:dyDescent="0.25">
      <c r="A14" s="235" t="s">
        <v>458</v>
      </c>
      <c r="B14" s="231"/>
    </row>
    <row r="15" spans="1:18" x14ac:dyDescent="0.25">
      <c r="A15" s="624" t="s">
        <v>485</v>
      </c>
      <c r="B15" s="231"/>
    </row>
    <row r="16" spans="1:18" x14ac:dyDescent="0.25">
      <c r="A16" s="1004" t="s">
        <v>460</v>
      </c>
      <c r="B16" s="1004"/>
      <c r="C16" s="1004"/>
      <c r="D16" s="1004"/>
      <c r="E16" s="1004"/>
      <c r="F16" s="1004"/>
      <c r="G16" s="1004"/>
    </row>
    <row r="17" spans="1:7" ht="16.5" x14ac:dyDescent="0.3">
      <c r="A17" s="200" t="s">
        <v>461</v>
      </c>
      <c r="B17" s="198"/>
      <c r="C17" s="197"/>
      <c r="D17" s="197"/>
      <c r="E17" s="197"/>
      <c r="F17" s="197"/>
      <c r="G17" s="197"/>
    </row>
  </sheetData>
  <mergeCells count="8">
    <mergeCell ref="A16:G16"/>
    <mergeCell ref="A1:F2"/>
    <mergeCell ref="A3:F3"/>
    <mergeCell ref="A4:F4"/>
    <mergeCell ref="A5:F5"/>
    <mergeCell ref="A7:A8"/>
    <mergeCell ref="B7:D7"/>
    <mergeCell ref="E7:F7"/>
  </mergeCells>
  <hyperlinks>
    <hyperlink ref="H4" location="'Lista de indicadores'!A1" display="Inicio" xr:uid="{7AB0A34C-303F-4103-843B-32CD023A7E94}"/>
  </hyperlinks>
  <pageMargins left="0.7" right="0.7" top="0.75" bottom="0.75" header="0.3" footer="0.3"/>
  <ignoredErrors>
    <ignoredError sqref="B12:D12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CA613-862A-4C38-9C64-007771FD8E6E}">
  <dimension ref="A1:N18"/>
  <sheetViews>
    <sheetView workbookViewId="0">
      <selection sqref="A1:F2"/>
    </sheetView>
  </sheetViews>
  <sheetFormatPr baseColWidth="10" defaultColWidth="11.42578125" defaultRowHeight="15" x14ac:dyDescent="0.25"/>
  <cols>
    <col min="1" max="1" width="22" style="176" customWidth="1"/>
    <col min="2" max="6" width="16.85546875" style="176" customWidth="1"/>
    <col min="7" max="16384" width="11.42578125" style="176"/>
  </cols>
  <sheetData>
    <row r="1" spans="1:14" s="174" customFormat="1" ht="48.75" customHeight="1" x14ac:dyDescent="0.3">
      <c r="A1" s="1020"/>
      <c r="B1" s="1020"/>
      <c r="C1" s="1020"/>
      <c r="D1" s="1020"/>
      <c r="E1" s="1020"/>
      <c r="F1" s="1020"/>
    </row>
    <row r="2" spans="1:14" s="175" customFormat="1" ht="7.5" customHeight="1" x14ac:dyDescent="0.25">
      <c r="A2" s="1020"/>
      <c r="B2" s="1020"/>
      <c r="C2" s="1020"/>
      <c r="D2" s="1020"/>
      <c r="E2" s="1020"/>
      <c r="F2" s="1020"/>
    </row>
    <row r="3" spans="1:14" s="14" customFormat="1" ht="55.5" customHeight="1" x14ac:dyDescent="0.25">
      <c r="A3" s="956" t="s">
        <v>585</v>
      </c>
      <c r="B3" s="957"/>
      <c r="C3" s="957"/>
      <c r="D3" s="957"/>
      <c r="E3" s="957"/>
      <c r="F3" s="957"/>
    </row>
    <row r="4" spans="1:14" ht="20.25" customHeight="1" x14ac:dyDescent="0.3">
      <c r="A4" s="1022" t="s">
        <v>486</v>
      </c>
      <c r="B4" s="1022"/>
      <c r="C4" s="1022"/>
      <c r="D4" s="1022"/>
      <c r="E4" s="1022"/>
      <c r="F4" s="1022"/>
    </row>
    <row r="5" spans="1:14" ht="25.5" customHeight="1" x14ac:dyDescent="0.25">
      <c r="A5" s="1034" t="s">
        <v>487</v>
      </c>
      <c r="B5" s="1034"/>
      <c r="C5" s="1034"/>
      <c r="D5" s="1034"/>
      <c r="E5" s="1034"/>
      <c r="F5" s="1034"/>
    </row>
    <row r="6" spans="1:14" ht="16.5" x14ac:dyDescent="0.3">
      <c r="A6" s="469"/>
      <c r="B6" s="469"/>
      <c r="C6" s="469"/>
      <c r="D6" s="469"/>
      <c r="E6" s="469"/>
      <c r="F6" s="469"/>
      <c r="H6" s="177"/>
      <c r="I6" s="177"/>
      <c r="J6" s="177"/>
      <c r="K6" s="177"/>
      <c r="L6" s="177"/>
    </row>
    <row r="7" spans="1:14" x14ac:dyDescent="0.25">
      <c r="A7" s="1035" t="s">
        <v>449</v>
      </c>
      <c r="B7" s="1037" t="s">
        <v>481</v>
      </c>
      <c r="C7" s="1038"/>
      <c r="D7" s="1038"/>
      <c r="E7" s="1039" t="s">
        <v>472</v>
      </c>
      <c r="F7" s="1040"/>
      <c r="H7" s="177"/>
      <c r="I7" s="177"/>
      <c r="J7" s="177"/>
      <c r="K7" s="177"/>
      <c r="L7" s="177"/>
    </row>
    <row r="8" spans="1:14" ht="15.75" x14ac:dyDescent="0.25">
      <c r="A8" s="1036"/>
      <c r="B8" s="779">
        <v>2022</v>
      </c>
      <c r="C8" s="854" t="s">
        <v>488</v>
      </c>
      <c r="D8" s="854" t="s">
        <v>489</v>
      </c>
      <c r="E8" s="780" t="s">
        <v>490</v>
      </c>
      <c r="F8" s="855" t="s">
        <v>491</v>
      </c>
      <c r="H8" s="177"/>
      <c r="I8" s="177"/>
      <c r="J8" s="177"/>
      <c r="K8" s="177"/>
      <c r="L8" s="177"/>
    </row>
    <row r="9" spans="1:14" x14ac:dyDescent="0.25">
      <c r="A9" s="178" t="s">
        <v>454</v>
      </c>
      <c r="B9" s="187">
        <v>43532</v>
      </c>
      <c r="C9" s="179">
        <v>48487</v>
      </c>
      <c r="D9" s="179">
        <v>53399</v>
      </c>
      <c r="E9" s="232">
        <f>C9/B9*100-100</f>
        <v>11.382431314894774</v>
      </c>
      <c r="F9" s="180">
        <f>D9/C9*100-100</f>
        <v>10.130550456823471</v>
      </c>
      <c r="H9" s="177"/>
      <c r="I9" s="177"/>
      <c r="J9" s="177"/>
      <c r="K9" s="177"/>
      <c r="L9" s="177"/>
      <c r="M9" s="177"/>
      <c r="N9" s="177"/>
    </row>
    <row r="10" spans="1:14" x14ac:dyDescent="0.25">
      <c r="A10" s="181" t="s">
        <v>455</v>
      </c>
      <c r="B10" s="188">
        <v>47621</v>
      </c>
      <c r="C10" s="182">
        <v>40064</v>
      </c>
      <c r="D10" s="182">
        <v>51638</v>
      </c>
      <c r="E10" s="233">
        <f t="shared" ref="E10:F12" si="0">C10/B10*100-100</f>
        <v>-15.86904936897588</v>
      </c>
      <c r="F10" s="183">
        <f t="shared" si="0"/>
        <v>28.888777955271564</v>
      </c>
    </row>
    <row r="11" spans="1:14" x14ac:dyDescent="0.25">
      <c r="A11" s="178" t="s">
        <v>456</v>
      </c>
      <c r="B11" s="187">
        <v>131192</v>
      </c>
      <c r="C11" s="179">
        <v>112604</v>
      </c>
      <c r="D11" s="179">
        <v>163108</v>
      </c>
      <c r="E11" s="232">
        <f t="shared" si="0"/>
        <v>-14.168546862613567</v>
      </c>
      <c r="F11" s="180">
        <f t="shared" si="0"/>
        <v>44.850982203118889</v>
      </c>
    </row>
    <row r="12" spans="1:14" x14ac:dyDescent="0.25">
      <c r="A12" s="184" t="s">
        <v>78</v>
      </c>
      <c r="B12" s="189">
        <v>222345</v>
      </c>
      <c r="C12" s="185">
        <v>201155</v>
      </c>
      <c r="D12" s="185">
        <v>268145</v>
      </c>
      <c r="E12" s="234">
        <f t="shared" si="0"/>
        <v>-9.5302345454136628</v>
      </c>
      <c r="F12" s="186">
        <f t="shared" si="0"/>
        <v>33.302677040093471</v>
      </c>
      <c r="G12" s="177"/>
    </row>
    <row r="13" spans="1:14" x14ac:dyDescent="0.25">
      <c r="A13" s="1033"/>
      <c r="B13" s="1033"/>
      <c r="C13" s="1033"/>
      <c r="D13" s="1033"/>
      <c r="E13" s="1033"/>
      <c r="F13" s="1033"/>
      <c r="H13" s="177"/>
      <c r="I13" s="177"/>
      <c r="J13" s="177"/>
    </row>
    <row r="14" spans="1:14" x14ac:dyDescent="0.25">
      <c r="A14" s="237" t="s">
        <v>457</v>
      </c>
    </row>
    <row r="15" spans="1:14" x14ac:dyDescent="0.25">
      <c r="A15" s="235" t="s">
        <v>458</v>
      </c>
    </row>
    <row r="16" spans="1:14" ht="17.25" x14ac:dyDescent="0.3">
      <c r="A16" s="236" t="s">
        <v>492</v>
      </c>
    </row>
    <row r="17" spans="1:7" x14ac:dyDescent="0.25">
      <c r="A17" s="1004" t="s">
        <v>460</v>
      </c>
      <c r="B17" s="1004"/>
      <c r="C17" s="1004"/>
      <c r="D17" s="1004"/>
      <c r="E17" s="1004"/>
      <c r="F17" s="1004"/>
      <c r="G17" s="1004"/>
    </row>
    <row r="18" spans="1:7" ht="16.5" x14ac:dyDescent="0.3">
      <c r="A18" s="200" t="s">
        <v>461</v>
      </c>
      <c r="B18" s="198"/>
      <c r="C18" s="197"/>
      <c r="D18" s="197"/>
      <c r="E18" s="197"/>
      <c r="F18" s="197"/>
      <c r="G18" s="197"/>
    </row>
  </sheetData>
  <mergeCells count="9">
    <mergeCell ref="A17:G17"/>
    <mergeCell ref="A13:F13"/>
    <mergeCell ref="A1:F2"/>
    <mergeCell ref="A3:F3"/>
    <mergeCell ref="A4:F4"/>
    <mergeCell ref="A5:F5"/>
    <mergeCell ref="A7:A8"/>
    <mergeCell ref="B7:D7"/>
    <mergeCell ref="E7:F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91A1-44A4-4545-84DE-1E1AD9C03E67}">
  <dimension ref="A1:G38"/>
  <sheetViews>
    <sheetView showGridLines="0" zoomScaleNormal="100" workbookViewId="0"/>
  </sheetViews>
  <sheetFormatPr baseColWidth="10" defaultColWidth="11.42578125" defaultRowHeight="15" x14ac:dyDescent="0.25"/>
  <cols>
    <col min="1" max="1" width="29.7109375" style="9" customWidth="1"/>
    <col min="2" max="2" width="20.7109375" style="9" customWidth="1"/>
    <col min="3" max="3" width="11.42578125" style="9"/>
    <col min="4" max="4" width="20.285156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56.25" customHeight="1" x14ac:dyDescent="0.25">
      <c r="A3" s="956" t="s">
        <v>585</v>
      </c>
      <c r="B3" s="957"/>
      <c r="C3" s="957"/>
      <c r="D3" s="957"/>
      <c r="E3" s="957"/>
    </row>
    <row r="4" spans="1:5" ht="35.450000000000003" customHeight="1" x14ac:dyDescent="0.3">
      <c r="A4" s="943" t="s">
        <v>493</v>
      </c>
      <c r="B4" s="943"/>
      <c r="C4" s="943"/>
      <c r="D4" s="943"/>
      <c r="E4" s="943"/>
    </row>
    <row r="5" spans="1:5" ht="22.35" customHeight="1" x14ac:dyDescent="0.3">
      <c r="A5" s="980" t="s">
        <v>197</v>
      </c>
      <c r="B5" s="980"/>
      <c r="C5" s="980"/>
      <c r="D5" s="980"/>
      <c r="E5" s="980"/>
    </row>
    <row r="7" spans="1:5" s="4" customFormat="1" ht="30" customHeight="1" x14ac:dyDescent="0.2">
      <c r="A7" s="700" t="s">
        <v>198</v>
      </c>
      <c r="B7" s="826" t="s">
        <v>199</v>
      </c>
      <c r="C7" s="826" t="s">
        <v>200</v>
      </c>
      <c r="D7" s="826" t="s">
        <v>201</v>
      </c>
      <c r="E7" s="701" t="s">
        <v>200</v>
      </c>
    </row>
    <row r="8" spans="1:5" s="4" customFormat="1" ht="16.5" x14ac:dyDescent="0.2">
      <c r="A8" s="440" t="s">
        <v>202</v>
      </c>
      <c r="B8" s="436">
        <v>19</v>
      </c>
      <c r="C8" s="437">
        <v>0.19387755102040816</v>
      </c>
      <c r="D8" s="436">
        <v>20</v>
      </c>
      <c r="E8" s="441">
        <v>0.19230769230769232</v>
      </c>
    </row>
    <row r="9" spans="1:5" s="4" customFormat="1" ht="16.5" x14ac:dyDescent="0.2">
      <c r="A9" s="445" t="s">
        <v>203</v>
      </c>
      <c r="B9" s="446">
        <v>4</v>
      </c>
      <c r="C9" s="447">
        <v>4.0816326530612242E-2</v>
      </c>
      <c r="D9" s="446">
        <v>4</v>
      </c>
      <c r="E9" s="448">
        <v>3.8461538461538464E-2</v>
      </c>
    </row>
    <row r="10" spans="1:5" s="4" customFormat="1" ht="16.5" x14ac:dyDescent="0.2">
      <c r="A10" s="440" t="s">
        <v>204</v>
      </c>
      <c r="B10" s="436">
        <v>40</v>
      </c>
      <c r="C10" s="437">
        <v>0.40816326530612246</v>
      </c>
      <c r="D10" s="436">
        <v>44</v>
      </c>
      <c r="E10" s="441">
        <v>0.42307692307692307</v>
      </c>
    </row>
    <row r="11" spans="1:5" s="4" customFormat="1" ht="18" customHeight="1" x14ac:dyDescent="0.2">
      <c r="A11" s="445" t="s">
        <v>205</v>
      </c>
      <c r="B11" s="446">
        <v>1</v>
      </c>
      <c r="C11" s="447">
        <v>1.020408163265306E-2</v>
      </c>
      <c r="D11" s="446">
        <v>1</v>
      </c>
      <c r="E11" s="448">
        <v>9.6153846153846159E-3</v>
      </c>
    </row>
    <row r="12" spans="1:5" s="4" customFormat="1" ht="16.5" x14ac:dyDescent="0.2">
      <c r="A12" s="440" t="s">
        <v>206</v>
      </c>
      <c r="B12" s="436">
        <v>2</v>
      </c>
      <c r="C12" s="437">
        <v>2.0408163265306121E-2</v>
      </c>
      <c r="D12" s="436">
        <v>2</v>
      </c>
      <c r="E12" s="441">
        <v>1.9230769230769232E-2</v>
      </c>
    </row>
    <row r="13" spans="1:5" s="4" customFormat="1" ht="16.5" x14ac:dyDescent="0.2">
      <c r="A13" s="445" t="s">
        <v>207</v>
      </c>
      <c r="B13" s="446">
        <v>2</v>
      </c>
      <c r="C13" s="447">
        <v>2.0408163265306121E-2</v>
      </c>
      <c r="D13" s="446">
        <v>2</v>
      </c>
      <c r="E13" s="448">
        <v>1.9230769230769232E-2</v>
      </c>
    </row>
    <row r="14" spans="1:5" s="4" customFormat="1" ht="16.5" x14ac:dyDescent="0.2">
      <c r="A14" s="440" t="s">
        <v>218</v>
      </c>
      <c r="B14" s="439">
        <v>1</v>
      </c>
      <c r="C14" s="437">
        <v>1.020408163265306E-2</v>
      </c>
      <c r="D14" s="436">
        <v>1</v>
      </c>
      <c r="E14" s="441">
        <v>9.6153846153846159E-3</v>
      </c>
    </row>
    <row r="15" spans="1:5" s="4" customFormat="1" ht="16.5" x14ac:dyDescent="0.2">
      <c r="A15" s="445" t="s">
        <v>220</v>
      </c>
      <c r="B15" s="446">
        <v>4</v>
      </c>
      <c r="C15" s="447">
        <v>4.0816326530612242E-2</v>
      </c>
      <c r="D15" s="446">
        <v>3</v>
      </c>
      <c r="E15" s="448">
        <v>2.8846153846153848E-2</v>
      </c>
    </row>
    <row r="16" spans="1:5" s="4" customFormat="1" ht="16.5" x14ac:dyDescent="0.2">
      <c r="A16" s="440" t="s">
        <v>221</v>
      </c>
      <c r="B16" s="436">
        <v>1</v>
      </c>
      <c r="C16" s="437">
        <v>1.020408163265306E-2</v>
      </c>
      <c r="D16" s="436">
        <v>1</v>
      </c>
      <c r="E16" s="441">
        <v>9.6153846153846159E-3</v>
      </c>
    </row>
    <row r="17" spans="1:7" s="4" customFormat="1" ht="16.5" x14ac:dyDescent="0.2">
      <c r="A17" s="445" t="s">
        <v>222</v>
      </c>
      <c r="B17" s="449">
        <v>1</v>
      </c>
      <c r="C17" s="447">
        <v>1.020408163265306E-2</v>
      </c>
      <c r="D17" s="446">
        <v>1</v>
      </c>
      <c r="E17" s="448">
        <v>9.6153846153846159E-3</v>
      </c>
    </row>
    <row r="18" spans="1:7" s="4" customFormat="1" ht="16.5" x14ac:dyDescent="0.2">
      <c r="A18" s="440" t="s">
        <v>494</v>
      </c>
      <c r="B18" s="439">
        <v>1</v>
      </c>
      <c r="C18" s="437">
        <v>1.020408163265306E-2</v>
      </c>
      <c r="D18" s="436">
        <v>1</v>
      </c>
      <c r="E18" s="441">
        <v>9.6153846153846159E-3</v>
      </c>
    </row>
    <row r="19" spans="1:7" s="4" customFormat="1" ht="16.5" x14ac:dyDescent="0.2">
      <c r="A19" s="445" t="s">
        <v>209</v>
      </c>
      <c r="B19" s="446">
        <v>1</v>
      </c>
      <c r="C19" s="447">
        <v>1.020408163265306E-2</v>
      </c>
      <c r="D19" s="446">
        <v>2</v>
      </c>
      <c r="E19" s="448">
        <v>1.9230769230769232E-2</v>
      </c>
    </row>
    <row r="20" spans="1:7" s="4" customFormat="1" ht="16.5" x14ac:dyDescent="0.2">
      <c r="A20" s="440" t="s">
        <v>223</v>
      </c>
      <c r="B20" s="439">
        <v>2</v>
      </c>
      <c r="C20" s="437">
        <v>2.0408163265306121E-2</v>
      </c>
      <c r="D20" s="436">
        <v>2</v>
      </c>
      <c r="E20" s="441">
        <v>1.9230769230769232E-2</v>
      </c>
    </row>
    <row r="21" spans="1:7" s="4" customFormat="1" ht="16.5" x14ac:dyDescent="0.2">
      <c r="A21" s="445" t="s">
        <v>224</v>
      </c>
      <c r="B21" s="446">
        <v>1</v>
      </c>
      <c r="C21" s="447">
        <v>1.020408163265306E-2</v>
      </c>
      <c r="D21" s="446">
        <v>1</v>
      </c>
      <c r="E21" s="448">
        <v>9.6153846153846159E-3</v>
      </c>
    </row>
    <row r="22" spans="1:7" s="4" customFormat="1" ht="16.5" x14ac:dyDescent="0.2">
      <c r="A22" s="440" t="s">
        <v>225</v>
      </c>
      <c r="B22" s="436">
        <v>2</v>
      </c>
      <c r="C22" s="437">
        <v>2.0408163265306121E-2</v>
      </c>
      <c r="D22" s="436">
        <v>2</v>
      </c>
      <c r="E22" s="441">
        <v>1.9230769230769232E-2</v>
      </c>
    </row>
    <row r="23" spans="1:7" s="4" customFormat="1" ht="16.5" x14ac:dyDescent="0.2">
      <c r="A23" s="445" t="s">
        <v>211</v>
      </c>
      <c r="B23" s="446">
        <v>3</v>
      </c>
      <c r="C23" s="447">
        <v>3.0612244897959183E-2</v>
      </c>
      <c r="D23" s="446">
        <v>2</v>
      </c>
      <c r="E23" s="448">
        <v>1.9230769230769232E-2</v>
      </c>
    </row>
    <row r="24" spans="1:7" s="4" customFormat="1" ht="16.5" x14ac:dyDescent="0.2">
      <c r="A24" s="440" t="s">
        <v>227</v>
      </c>
      <c r="B24" s="436">
        <v>1</v>
      </c>
      <c r="C24" s="437">
        <v>1.020408163265306E-2</v>
      </c>
      <c r="D24" s="436">
        <v>1</v>
      </c>
      <c r="E24" s="441">
        <v>9.6153846153846159E-3</v>
      </c>
    </row>
    <row r="25" spans="1:7" s="4" customFormat="1" ht="16.7" customHeight="1" x14ac:dyDescent="0.2">
      <c r="A25" s="445" t="s">
        <v>212</v>
      </c>
      <c r="B25" s="446">
        <v>2</v>
      </c>
      <c r="C25" s="447">
        <v>2.0408163265306121E-2</v>
      </c>
      <c r="D25" s="446">
        <v>2</v>
      </c>
      <c r="E25" s="448">
        <v>1.9230769230769232E-2</v>
      </c>
      <c r="F25" s="11"/>
      <c r="G25" s="11"/>
    </row>
    <row r="26" spans="1:7" s="4" customFormat="1" ht="16.5" x14ac:dyDescent="0.2">
      <c r="A26" s="440" t="s">
        <v>213</v>
      </c>
      <c r="B26" s="436">
        <v>2</v>
      </c>
      <c r="C26" s="437">
        <v>2.0408163265306121E-2</v>
      </c>
      <c r="D26" s="436">
        <v>2</v>
      </c>
      <c r="E26" s="441">
        <v>1.9230769230769232E-2</v>
      </c>
    </row>
    <row r="27" spans="1:7" s="4" customFormat="1" ht="16.5" x14ac:dyDescent="0.2">
      <c r="A27" s="445" t="s">
        <v>229</v>
      </c>
      <c r="B27" s="446">
        <v>2</v>
      </c>
      <c r="C27" s="447">
        <v>2.0408163265306121E-2</v>
      </c>
      <c r="D27" s="446">
        <v>2</v>
      </c>
      <c r="E27" s="448">
        <v>1.9230769230769232E-2</v>
      </c>
    </row>
    <row r="28" spans="1:7" s="4" customFormat="1" ht="16.5" x14ac:dyDescent="0.2">
      <c r="A28" s="440" t="s">
        <v>215</v>
      </c>
      <c r="B28" s="436">
        <v>6</v>
      </c>
      <c r="C28" s="437">
        <v>6.1224489795918366E-2</v>
      </c>
      <c r="D28" s="436">
        <v>8</v>
      </c>
      <c r="E28" s="441">
        <v>7.6923076923076927E-2</v>
      </c>
    </row>
    <row r="29" spans="1:7" s="4" customFormat="1" ht="16.5" x14ac:dyDescent="0.2">
      <c r="A29" s="450" t="s">
        <v>78</v>
      </c>
      <c r="B29" s="451">
        <v>98</v>
      </c>
      <c r="C29" s="452">
        <v>1.0000000000000002</v>
      </c>
      <c r="D29" s="451">
        <v>104</v>
      </c>
      <c r="E29" s="453">
        <v>1.0000000000000002</v>
      </c>
    </row>
    <row r="30" spans="1:7" s="4" customFormat="1" ht="27.6" customHeight="1" x14ac:dyDescent="0.2">
      <c r="A30" s="1041" t="s">
        <v>495</v>
      </c>
      <c r="B30" s="1041"/>
      <c r="C30" s="1041"/>
      <c r="D30" s="1041"/>
      <c r="E30" s="1041"/>
    </row>
    <row r="31" spans="1:7" s="4" customFormat="1" ht="12" x14ac:dyDescent="0.2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</sheetData>
  <sheetProtection selectLockedCells="1" selectUnlockedCells="1"/>
  <mergeCells count="4">
    <mergeCell ref="A3:E3"/>
    <mergeCell ref="A4:E4"/>
    <mergeCell ref="A5:E5"/>
    <mergeCell ref="A30:E30"/>
  </mergeCells>
  <conditionalFormatting sqref="A4:A5">
    <cfRule type="duplicateValues" dxfId="42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0D64-8CE0-4A3D-A0F3-484C6CC39EF2}">
  <dimension ref="A1:K47"/>
  <sheetViews>
    <sheetView showGridLines="0" zoomScaleNormal="100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  <col min="9" max="9" width="13.7109375" customWidth="1"/>
    <col min="11" max="11" width="13.7109375" customWidth="1"/>
  </cols>
  <sheetData>
    <row r="1" spans="1:11" ht="72" customHeight="1" x14ac:dyDescent="0.25"/>
    <row r="2" spans="1:11" ht="3.75" customHeight="1" x14ac:dyDescent="0.25"/>
    <row r="3" spans="1:11" ht="41.2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3" customHeight="1" x14ac:dyDescent="0.25">
      <c r="A4" s="947" t="s">
        <v>103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</row>
    <row r="5" spans="1:11" ht="18" customHeight="1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6.5" x14ac:dyDescent="0.3">
      <c r="A6" s="16"/>
      <c r="B6" s="813"/>
      <c r="C6" s="813"/>
      <c r="D6" s="813"/>
      <c r="E6" s="813"/>
      <c r="F6" s="813"/>
      <c r="G6" s="813"/>
      <c r="H6" s="813"/>
      <c r="I6" s="813"/>
      <c r="J6" s="813"/>
      <c r="K6" s="16"/>
    </row>
    <row r="7" spans="1:11" ht="30" customHeight="1" x14ac:dyDescent="0.25">
      <c r="A7" s="944" t="s">
        <v>104</v>
      </c>
      <c r="B7" s="944">
        <v>2019</v>
      </c>
      <c r="C7" s="946"/>
      <c r="D7" s="944">
        <v>2020</v>
      </c>
      <c r="E7" s="946"/>
      <c r="F7" s="944">
        <v>2021</v>
      </c>
      <c r="G7" s="946"/>
      <c r="H7" s="944">
        <v>2022</v>
      </c>
      <c r="I7" s="946"/>
      <c r="J7" s="944">
        <v>2023</v>
      </c>
      <c r="K7" s="946"/>
    </row>
    <row r="8" spans="1:11" ht="21" customHeight="1" x14ac:dyDescent="0.25">
      <c r="A8" s="945"/>
      <c r="B8" s="62" t="s">
        <v>78</v>
      </c>
      <c r="C8" s="63" t="s">
        <v>79</v>
      </c>
      <c r="D8" s="62" t="s">
        <v>78</v>
      </c>
      <c r="E8" s="63" t="s">
        <v>79</v>
      </c>
      <c r="F8" s="62" t="s">
        <v>78</v>
      </c>
      <c r="G8" s="63" t="s">
        <v>79</v>
      </c>
      <c r="H8" s="62" t="s">
        <v>78</v>
      </c>
      <c r="I8" s="63" t="s">
        <v>79</v>
      </c>
      <c r="J8" s="62" t="s">
        <v>78</v>
      </c>
      <c r="K8" s="63" t="s">
        <v>79</v>
      </c>
    </row>
    <row r="9" spans="1:11" ht="28.5" customHeight="1" x14ac:dyDescent="0.25">
      <c r="A9" s="64" t="s">
        <v>80</v>
      </c>
      <c r="B9" s="95">
        <v>126080.961379313</v>
      </c>
      <c r="C9" s="96">
        <v>100</v>
      </c>
      <c r="D9" s="95">
        <v>117261.304951187</v>
      </c>
      <c r="E9" s="96">
        <v>100</v>
      </c>
      <c r="F9" s="95">
        <v>121447.83500932901</v>
      </c>
      <c r="G9" s="96">
        <v>100</v>
      </c>
      <c r="H9" s="95">
        <v>125496.119993252</v>
      </c>
      <c r="I9" s="96">
        <v>100</v>
      </c>
      <c r="J9" s="95">
        <v>142204.41206077099</v>
      </c>
      <c r="K9" s="96">
        <v>100</v>
      </c>
    </row>
    <row r="10" spans="1:11" ht="28.5" customHeight="1" x14ac:dyDescent="0.25">
      <c r="A10" s="60" t="s">
        <v>105</v>
      </c>
      <c r="B10" s="97">
        <v>22285.710139348601</v>
      </c>
      <c r="C10" s="98">
        <v>17.675713998009801</v>
      </c>
      <c r="D10" s="97">
        <v>15694.6765950426</v>
      </c>
      <c r="E10" s="98">
        <v>13.3843611936401</v>
      </c>
      <c r="F10" s="97">
        <v>17462.308716670301</v>
      </c>
      <c r="G10" s="98">
        <v>14.3784438111465</v>
      </c>
      <c r="H10" s="97">
        <v>20072.526735428601</v>
      </c>
      <c r="I10" s="98">
        <v>15.994539700915</v>
      </c>
      <c r="J10" s="97">
        <v>21816.821766577101</v>
      </c>
      <c r="K10" s="98">
        <v>15.341874032188</v>
      </c>
    </row>
    <row r="11" spans="1:11" ht="33.75" customHeight="1" x14ac:dyDescent="0.25">
      <c r="A11" s="58" t="s">
        <v>106</v>
      </c>
      <c r="B11" s="99">
        <v>41469.718044683803</v>
      </c>
      <c r="C11" s="100">
        <v>32.891340287232303</v>
      </c>
      <c r="D11" s="99">
        <v>34982.500468373197</v>
      </c>
      <c r="E11" s="100">
        <v>29.832944877200202</v>
      </c>
      <c r="F11" s="99">
        <v>32346.222697626501</v>
      </c>
      <c r="G11" s="100">
        <v>26.633840525145398</v>
      </c>
      <c r="H11" s="99">
        <v>35880.350330496003</v>
      </c>
      <c r="I11" s="100">
        <v>28.590804506486101</v>
      </c>
      <c r="J11" s="99">
        <v>47060.825138462002</v>
      </c>
      <c r="K11" s="100">
        <v>33.093786934227097</v>
      </c>
    </row>
    <row r="12" spans="1:11" ht="28.5" customHeight="1" x14ac:dyDescent="0.25">
      <c r="A12" s="60" t="s">
        <v>107</v>
      </c>
      <c r="B12" s="97">
        <v>7064.5948817930503</v>
      </c>
      <c r="C12" s="98">
        <v>5.6032209815876097</v>
      </c>
      <c r="D12" s="97">
        <v>7745.4553500301099</v>
      </c>
      <c r="E12" s="98">
        <v>6.6052952022445703</v>
      </c>
      <c r="F12" s="97">
        <v>8606.4506374576104</v>
      </c>
      <c r="G12" s="98">
        <v>7.0865410130995699</v>
      </c>
      <c r="H12" s="97">
        <v>8490.0138176479704</v>
      </c>
      <c r="I12" s="98">
        <v>6.7651604034486903</v>
      </c>
      <c r="J12" s="97">
        <v>8991.9623835837192</v>
      </c>
      <c r="K12" s="98">
        <v>6.3232653989251704</v>
      </c>
    </row>
    <row r="13" spans="1:11" ht="28.5" customHeight="1" x14ac:dyDescent="0.25">
      <c r="A13" s="58" t="s">
        <v>108</v>
      </c>
      <c r="B13" s="99">
        <v>7457.0392143188101</v>
      </c>
      <c r="C13" s="100">
        <v>5.9144847348398599</v>
      </c>
      <c r="D13" s="99">
        <v>5764.58419117219</v>
      </c>
      <c r="E13" s="100">
        <v>4.9160157253681103</v>
      </c>
      <c r="F13" s="99">
        <v>9080.3582139791906</v>
      </c>
      <c r="G13" s="100">
        <v>7.4767559366386998</v>
      </c>
      <c r="H13" s="99">
        <v>9467.6137261719996</v>
      </c>
      <c r="I13" s="100">
        <v>7.5441485574861202</v>
      </c>
      <c r="J13" s="99">
        <v>9728.94724219819</v>
      </c>
      <c r="K13" s="100">
        <v>6.8415227778168504</v>
      </c>
    </row>
    <row r="14" spans="1:11" ht="28.5" customHeight="1" x14ac:dyDescent="0.25">
      <c r="A14" s="60" t="s">
        <v>109</v>
      </c>
      <c r="B14" s="97">
        <v>43732.0585899133</v>
      </c>
      <c r="C14" s="98">
        <v>34.685695692267103</v>
      </c>
      <c r="D14" s="97">
        <v>50369.7120737449</v>
      </c>
      <c r="E14" s="98">
        <v>42.955101083612099</v>
      </c>
      <c r="F14" s="97">
        <v>51856.159441587602</v>
      </c>
      <c r="G14" s="98">
        <v>42.698298769676903</v>
      </c>
      <c r="H14" s="97">
        <v>49549.473426010401</v>
      </c>
      <c r="I14" s="98">
        <v>39.482872800110897</v>
      </c>
      <c r="J14" s="97">
        <v>53043.340700683199</v>
      </c>
      <c r="K14" s="98">
        <v>37.300770019719998</v>
      </c>
    </row>
    <row r="15" spans="1:11" ht="33.75" customHeight="1" x14ac:dyDescent="0.25">
      <c r="A15" s="59" t="s">
        <v>110</v>
      </c>
      <c r="B15" s="99">
        <v>835.80549355632695</v>
      </c>
      <c r="C15" s="100">
        <v>0.66291173894353095</v>
      </c>
      <c r="D15" s="99">
        <v>802.92752419666999</v>
      </c>
      <c r="E15" s="100">
        <v>0.68473357390224399</v>
      </c>
      <c r="F15" s="99">
        <v>522.06709958284796</v>
      </c>
      <c r="G15" s="100">
        <v>0.42986941639819698</v>
      </c>
      <c r="H15" s="99">
        <v>437.40855424937899</v>
      </c>
      <c r="I15" s="100">
        <v>0.34854348825517301</v>
      </c>
      <c r="J15" s="99">
        <v>315.281086031803</v>
      </c>
      <c r="K15" s="100">
        <v>0.22170977782114601</v>
      </c>
    </row>
    <row r="16" spans="1:11" ht="28.5" customHeight="1" x14ac:dyDescent="0.25">
      <c r="A16" s="61" t="s">
        <v>111</v>
      </c>
      <c r="B16" s="101">
        <v>3236.0350156992299</v>
      </c>
      <c r="C16" s="102">
        <v>2.56663256711983</v>
      </c>
      <c r="D16" s="101">
        <v>1901.44874862703</v>
      </c>
      <c r="E16" s="102">
        <v>1.6215483440326399</v>
      </c>
      <c r="F16" s="101">
        <v>1574.2682024251301</v>
      </c>
      <c r="G16" s="102">
        <v>1.2962505278947101</v>
      </c>
      <c r="H16" s="101">
        <v>1598.7334032480401</v>
      </c>
      <c r="I16" s="102">
        <v>1.2739305432980701</v>
      </c>
      <c r="J16" s="101">
        <v>1247.2337432351401</v>
      </c>
      <c r="K16" s="102">
        <v>0.87707105930168305</v>
      </c>
    </row>
    <row r="17" spans="1:11" ht="12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16.5" customHeight="1" x14ac:dyDescent="0.25">
      <c r="A18" s="603" t="s">
        <v>83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8.75" customHeight="1" x14ac:dyDescent="0.25">
      <c r="A19" s="930" t="s">
        <v>84</v>
      </c>
      <c r="B19" s="930"/>
      <c r="C19" s="930"/>
      <c r="D19" s="930"/>
      <c r="E19" s="930"/>
      <c r="F19" s="930"/>
      <c r="G19" s="930"/>
      <c r="H19" s="930"/>
      <c r="I19" s="930"/>
      <c r="J19" s="930"/>
      <c r="K19" s="930"/>
    </row>
    <row r="20" spans="1:11" ht="30" customHeight="1" x14ac:dyDescent="0.25">
      <c r="A20" s="103" t="s">
        <v>112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8" customHeight="1" x14ac:dyDescent="0.25">
      <c r="A21" s="21" t="s">
        <v>113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8" customHeight="1" x14ac:dyDescent="0.3">
      <c r="A22" s="18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2" customHeight="1" x14ac:dyDescent="0.25">
      <c r="A23" s="5"/>
      <c r="B23" s="5"/>
      <c r="C23" s="5"/>
      <c r="D23" s="5"/>
      <c r="E23" s="5"/>
    </row>
    <row r="24" spans="1:11" ht="12" customHeight="1" x14ac:dyDescent="0.25">
      <c r="A24" s="5"/>
      <c r="B24" s="5"/>
      <c r="C24" s="5"/>
      <c r="D24" s="5"/>
      <c r="E24" s="5"/>
    </row>
    <row r="25" spans="1:11" ht="12" customHeight="1" x14ac:dyDescent="0.25">
      <c r="A25" s="5"/>
      <c r="B25" s="5"/>
      <c r="C25" s="5"/>
      <c r="D25" s="5"/>
      <c r="E25" s="5"/>
    </row>
    <row r="26" spans="1:11" ht="12" customHeight="1" x14ac:dyDescent="0.25"/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</sheetData>
  <sheetProtection selectLockedCells="1" selectUnlockedCells="1"/>
  <mergeCells count="9">
    <mergeCell ref="A19:K19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110" priority="3"/>
  </conditionalFormatting>
  <conditionalFormatting sqref="D5:G5">
    <cfRule type="duplicateValues" dxfId="109" priority="2"/>
  </conditionalFormatting>
  <conditionalFormatting sqref="H5:K5">
    <cfRule type="duplicateValues" dxfId="108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ABAA-8674-4535-8DD8-33206D486DB2}">
  <dimension ref="A1:F37"/>
  <sheetViews>
    <sheetView showGridLines="0" zoomScaleNormal="100" workbookViewId="0"/>
  </sheetViews>
  <sheetFormatPr baseColWidth="10" defaultColWidth="11.42578125" defaultRowHeight="15" x14ac:dyDescent="0.25"/>
  <cols>
    <col min="1" max="1" width="35.42578125" style="9" customWidth="1"/>
    <col min="2" max="5" width="17.42578125" style="9" customWidth="1"/>
    <col min="6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64.5" customHeight="1" x14ac:dyDescent="0.25">
      <c r="A3" s="956" t="s">
        <v>585</v>
      </c>
      <c r="B3" s="957"/>
      <c r="C3" s="957"/>
      <c r="D3" s="957"/>
      <c r="E3" s="957"/>
    </row>
    <row r="4" spans="1:5" ht="35.450000000000003" customHeight="1" x14ac:dyDescent="0.3">
      <c r="A4" s="943" t="s">
        <v>496</v>
      </c>
      <c r="B4" s="943"/>
      <c r="C4" s="943"/>
      <c r="D4" s="943"/>
      <c r="E4" s="943"/>
    </row>
    <row r="5" spans="1:5" ht="22.35" customHeight="1" x14ac:dyDescent="0.3">
      <c r="A5" s="980" t="s">
        <v>197</v>
      </c>
      <c r="B5" s="980"/>
      <c r="C5" s="980"/>
      <c r="D5" s="980"/>
      <c r="E5" s="980"/>
    </row>
    <row r="6" spans="1:5" ht="16.5" x14ac:dyDescent="0.3">
      <c r="A6" s="215"/>
      <c r="B6" s="215"/>
      <c r="C6" s="215"/>
      <c r="D6" s="215"/>
      <c r="E6" s="215"/>
    </row>
    <row r="7" spans="1:5" s="4" customFormat="1" ht="30" customHeight="1" x14ac:dyDescent="0.2">
      <c r="A7" s="700" t="s">
        <v>198</v>
      </c>
      <c r="B7" s="826" t="s">
        <v>199</v>
      </c>
      <c r="C7" s="826" t="s">
        <v>200</v>
      </c>
      <c r="D7" s="826" t="s">
        <v>201</v>
      </c>
      <c r="E7" s="701" t="s">
        <v>200</v>
      </c>
    </row>
    <row r="8" spans="1:5" s="4" customFormat="1" ht="16.5" x14ac:dyDescent="0.2">
      <c r="A8" s="440" t="s">
        <v>202</v>
      </c>
      <c r="B8" s="470">
        <v>27</v>
      </c>
      <c r="C8" s="437">
        <v>0.18</v>
      </c>
      <c r="D8" s="436">
        <v>32</v>
      </c>
      <c r="E8" s="441">
        <v>0.16</v>
      </c>
    </row>
    <row r="9" spans="1:5" s="4" customFormat="1" ht="33" x14ac:dyDescent="0.2">
      <c r="A9" s="445" t="s">
        <v>497</v>
      </c>
      <c r="B9" s="473">
        <v>1</v>
      </c>
      <c r="C9" s="447">
        <v>6.6666666666666671E-3</v>
      </c>
      <c r="D9" s="446">
        <v>1</v>
      </c>
      <c r="E9" s="448">
        <v>5.0000000000000001E-3</v>
      </c>
    </row>
    <row r="10" spans="1:5" s="4" customFormat="1" ht="16.5" x14ac:dyDescent="0.2">
      <c r="A10" s="440" t="s">
        <v>203</v>
      </c>
      <c r="B10" s="470">
        <v>9</v>
      </c>
      <c r="C10" s="437">
        <v>0.06</v>
      </c>
      <c r="D10" s="436">
        <v>14</v>
      </c>
      <c r="E10" s="441">
        <v>7.0000000000000007E-2</v>
      </c>
    </row>
    <row r="11" spans="1:5" s="4" customFormat="1" ht="18" customHeight="1" x14ac:dyDescent="0.2">
      <c r="A11" s="445" t="s">
        <v>204</v>
      </c>
      <c r="B11" s="473">
        <v>54</v>
      </c>
      <c r="C11" s="447">
        <v>0.36</v>
      </c>
      <c r="D11" s="446">
        <v>64</v>
      </c>
      <c r="E11" s="448">
        <v>0.32</v>
      </c>
    </row>
    <row r="12" spans="1:5" s="4" customFormat="1" ht="16.5" x14ac:dyDescent="0.2">
      <c r="A12" s="440" t="s">
        <v>498</v>
      </c>
      <c r="B12" s="470">
        <v>5</v>
      </c>
      <c r="C12" s="437">
        <v>3.3333333333333333E-2</v>
      </c>
      <c r="D12" s="436">
        <v>9</v>
      </c>
      <c r="E12" s="441">
        <v>4.4999999999999998E-2</v>
      </c>
    </row>
    <row r="13" spans="1:5" s="4" customFormat="1" ht="16.5" x14ac:dyDescent="0.2">
      <c r="A13" s="445" t="s">
        <v>206</v>
      </c>
      <c r="B13" s="473">
        <v>4</v>
      </c>
      <c r="C13" s="447">
        <v>2.6666666666666668E-2</v>
      </c>
      <c r="D13" s="446">
        <v>4</v>
      </c>
      <c r="E13" s="448">
        <v>0.02</v>
      </c>
    </row>
    <row r="14" spans="1:5" s="4" customFormat="1" ht="16.5" x14ac:dyDescent="0.2">
      <c r="A14" s="440" t="s">
        <v>207</v>
      </c>
      <c r="B14" s="470">
        <v>5</v>
      </c>
      <c r="C14" s="437">
        <v>3.3333333333333333E-2</v>
      </c>
      <c r="D14" s="436">
        <v>5</v>
      </c>
      <c r="E14" s="441">
        <v>2.5000000000000001E-2</v>
      </c>
    </row>
    <row r="15" spans="1:5" s="4" customFormat="1" ht="16.5" x14ac:dyDescent="0.2">
      <c r="A15" s="445" t="s">
        <v>219</v>
      </c>
      <c r="B15" s="473">
        <v>0</v>
      </c>
      <c r="C15" s="447">
        <v>0</v>
      </c>
      <c r="D15" s="446">
        <v>1</v>
      </c>
      <c r="E15" s="448">
        <v>5.0000000000000001E-3</v>
      </c>
    </row>
    <row r="16" spans="1:5" s="4" customFormat="1" ht="16.5" x14ac:dyDescent="0.2">
      <c r="A16" s="440" t="s">
        <v>220</v>
      </c>
      <c r="B16" s="470">
        <v>7</v>
      </c>
      <c r="C16" s="437">
        <v>4.6666666666666669E-2</v>
      </c>
      <c r="D16" s="436">
        <v>7</v>
      </c>
      <c r="E16" s="441">
        <v>3.5000000000000003E-2</v>
      </c>
    </row>
    <row r="17" spans="1:6" s="4" customFormat="1" ht="16.5" x14ac:dyDescent="0.2">
      <c r="A17" s="445" t="s">
        <v>221</v>
      </c>
      <c r="B17" s="473">
        <v>2</v>
      </c>
      <c r="C17" s="447">
        <v>1.3333333333333334E-2</v>
      </c>
      <c r="D17" s="446">
        <v>3</v>
      </c>
      <c r="E17" s="448">
        <v>1.4999999999999999E-2</v>
      </c>
    </row>
    <row r="18" spans="1:6" s="4" customFormat="1" ht="16.5" x14ac:dyDescent="0.2">
      <c r="A18" s="440" t="s">
        <v>209</v>
      </c>
      <c r="B18" s="470">
        <v>2</v>
      </c>
      <c r="C18" s="437">
        <v>1.3333333333333334E-2</v>
      </c>
      <c r="D18" s="436">
        <v>6</v>
      </c>
      <c r="E18" s="441">
        <v>0.03</v>
      </c>
    </row>
    <row r="19" spans="1:6" s="4" customFormat="1" ht="16.5" x14ac:dyDescent="0.3">
      <c r="A19" s="474" t="s">
        <v>234</v>
      </c>
      <c r="B19" s="473">
        <v>0</v>
      </c>
      <c r="C19" s="447">
        <v>0</v>
      </c>
      <c r="D19" s="446">
        <v>1</v>
      </c>
      <c r="E19" s="448">
        <v>5.0000000000000001E-3</v>
      </c>
    </row>
    <row r="20" spans="1:6" s="4" customFormat="1" ht="16.5" x14ac:dyDescent="0.2">
      <c r="A20" s="440" t="s">
        <v>235</v>
      </c>
      <c r="B20" s="470">
        <v>1</v>
      </c>
      <c r="C20" s="437">
        <v>6.6666666666666671E-3</v>
      </c>
      <c r="D20" s="436">
        <v>2</v>
      </c>
      <c r="E20" s="441">
        <v>0.01</v>
      </c>
    </row>
    <row r="21" spans="1:6" s="4" customFormat="1" ht="16.5" x14ac:dyDescent="0.2">
      <c r="A21" s="445" t="s">
        <v>224</v>
      </c>
      <c r="B21" s="473">
        <v>1</v>
      </c>
      <c r="C21" s="447">
        <v>6.6666666666666671E-3</v>
      </c>
      <c r="D21" s="446">
        <v>3</v>
      </c>
      <c r="E21" s="448">
        <v>1.4999999999999999E-2</v>
      </c>
    </row>
    <row r="22" spans="1:6" s="4" customFormat="1" ht="16.5" x14ac:dyDescent="0.2">
      <c r="A22" s="440" t="s">
        <v>265</v>
      </c>
      <c r="B22" s="439">
        <v>1</v>
      </c>
      <c r="C22" s="437">
        <v>6.6666666666666671E-3</v>
      </c>
      <c r="D22" s="436">
        <v>3</v>
      </c>
      <c r="E22" s="441">
        <v>1.4999999999999999E-2</v>
      </c>
    </row>
    <row r="23" spans="1:6" s="4" customFormat="1" ht="16.5" x14ac:dyDescent="0.2">
      <c r="A23" s="445" t="s">
        <v>225</v>
      </c>
      <c r="B23" s="473">
        <v>1</v>
      </c>
      <c r="C23" s="447">
        <v>6.6666666666666671E-3</v>
      </c>
      <c r="D23" s="446">
        <v>2</v>
      </c>
      <c r="E23" s="448">
        <v>0.01</v>
      </c>
    </row>
    <row r="24" spans="1:6" s="4" customFormat="1" ht="16.5" x14ac:dyDescent="0.2">
      <c r="A24" s="440" t="s">
        <v>211</v>
      </c>
      <c r="B24" s="470">
        <v>2</v>
      </c>
      <c r="C24" s="437">
        <v>1.3333333333333334E-2</v>
      </c>
      <c r="D24" s="436">
        <v>2</v>
      </c>
      <c r="E24" s="441">
        <v>0.01</v>
      </c>
    </row>
    <row r="25" spans="1:6" s="4" customFormat="1" ht="16.7" customHeight="1" x14ac:dyDescent="0.2">
      <c r="A25" s="445" t="s">
        <v>499</v>
      </c>
      <c r="B25" s="473">
        <v>1</v>
      </c>
      <c r="C25" s="447">
        <v>6.6666666666666671E-3</v>
      </c>
      <c r="D25" s="446">
        <v>3</v>
      </c>
      <c r="E25" s="448">
        <v>1.4999999999999999E-2</v>
      </c>
    </row>
    <row r="26" spans="1:6" s="4" customFormat="1" ht="16.5" x14ac:dyDescent="0.2">
      <c r="A26" s="440" t="s">
        <v>212</v>
      </c>
      <c r="B26" s="470">
        <v>4</v>
      </c>
      <c r="C26" s="437">
        <v>2.6666666666666668E-2</v>
      </c>
      <c r="D26" s="436">
        <v>6</v>
      </c>
      <c r="E26" s="441">
        <v>0.03</v>
      </c>
    </row>
    <row r="27" spans="1:6" s="4" customFormat="1" ht="12" customHeight="1" x14ac:dyDescent="0.2">
      <c r="A27" s="445" t="s">
        <v>213</v>
      </c>
      <c r="B27" s="473">
        <v>3</v>
      </c>
      <c r="C27" s="447">
        <v>0.02</v>
      </c>
      <c r="D27" s="446">
        <v>6</v>
      </c>
      <c r="E27" s="448">
        <v>0.03</v>
      </c>
    </row>
    <row r="28" spans="1:6" s="4" customFormat="1" ht="21" customHeight="1" x14ac:dyDescent="0.3">
      <c r="A28" s="471" t="s">
        <v>214</v>
      </c>
      <c r="B28" s="470">
        <v>0</v>
      </c>
      <c r="C28" s="437">
        <v>0</v>
      </c>
      <c r="D28" s="436">
        <v>1</v>
      </c>
      <c r="E28" s="441">
        <v>5.0000000000000001E-3</v>
      </c>
    </row>
    <row r="29" spans="1:6" s="4" customFormat="1" ht="21" customHeight="1" x14ac:dyDescent="0.2">
      <c r="A29" s="445" t="s">
        <v>229</v>
      </c>
      <c r="B29" s="473">
        <v>4</v>
      </c>
      <c r="C29" s="447">
        <v>2.6666666666666668E-2</v>
      </c>
      <c r="D29" s="446">
        <v>5</v>
      </c>
      <c r="E29" s="448">
        <v>2.5000000000000001E-2</v>
      </c>
    </row>
    <row r="30" spans="1:6" s="4" customFormat="1" ht="21" customHeight="1" x14ac:dyDescent="0.2">
      <c r="A30" s="440" t="s">
        <v>215</v>
      </c>
      <c r="B30" s="470">
        <v>16</v>
      </c>
      <c r="C30" s="437">
        <v>0.10666666666666667</v>
      </c>
      <c r="D30" s="436">
        <v>20</v>
      </c>
      <c r="E30" s="441">
        <v>0.1</v>
      </c>
    </row>
    <row r="31" spans="1:6" s="4" customFormat="1" ht="21" customHeight="1" x14ac:dyDescent="0.3">
      <c r="A31" s="30" t="s">
        <v>500</v>
      </c>
      <c r="B31" s="449">
        <v>0</v>
      </c>
      <c r="C31" s="447">
        <v>0</v>
      </c>
      <c r="D31" s="475"/>
      <c r="E31" s="476"/>
      <c r="F31" s="1"/>
    </row>
    <row r="32" spans="1:6" s="4" customFormat="1" ht="15" customHeight="1" x14ac:dyDescent="0.2">
      <c r="A32" s="442" t="s">
        <v>78</v>
      </c>
      <c r="B32" s="443">
        <v>150</v>
      </c>
      <c r="C32" s="472">
        <v>1</v>
      </c>
      <c r="D32" s="443">
        <v>200</v>
      </c>
      <c r="E32" s="444">
        <v>1.0000000000000004</v>
      </c>
    </row>
    <row r="33" spans="1:5" s="4" customFormat="1" ht="32.450000000000003" customHeight="1" x14ac:dyDescent="0.2">
      <c r="A33" s="1041" t="s">
        <v>495</v>
      </c>
      <c r="B33" s="1041"/>
      <c r="C33" s="1041"/>
      <c r="D33" s="1041"/>
      <c r="E33" s="1041"/>
    </row>
    <row r="34" spans="1:5" s="4" customFormat="1" ht="12" x14ac:dyDescent="0.2"/>
    <row r="35" spans="1:5" s="4" customFormat="1" ht="12" x14ac:dyDescent="0.2"/>
    <row r="36" spans="1:5" s="4" customFormat="1" ht="12" x14ac:dyDescent="0.2"/>
    <row r="37" spans="1:5" s="4" customFormat="1" ht="12" x14ac:dyDescent="0.2"/>
  </sheetData>
  <sheetProtection selectLockedCells="1" selectUnlockedCells="1"/>
  <mergeCells count="4">
    <mergeCell ref="A3:E3"/>
    <mergeCell ref="A4:E4"/>
    <mergeCell ref="A5:E5"/>
    <mergeCell ref="A33:E33"/>
  </mergeCells>
  <conditionalFormatting sqref="A4:A5">
    <cfRule type="duplicateValues" dxfId="41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DBE9-2EB8-4E16-A7C7-23C430825B3F}">
  <dimension ref="A1:E40"/>
  <sheetViews>
    <sheetView showGridLines="0" zoomScaleNormal="100" workbookViewId="0"/>
  </sheetViews>
  <sheetFormatPr baseColWidth="10" defaultColWidth="11.42578125" defaultRowHeight="15" x14ac:dyDescent="0.25"/>
  <cols>
    <col min="1" max="1" width="25.85546875" style="9" customWidth="1"/>
    <col min="2" max="4" width="15.85546875" style="9" customWidth="1"/>
    <col min="5" max="5" width="20.85546875" style="9" customWidth="1"/>
    <col min="6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59.25" customHeight="1" x14ac:dyDescent="0.25">
      <c r="A3" s="956" t="s">
        <v>585</v>
      </c>
      <c r="B3" s="957"/>
      <c r="C3" s="957"/>
      <c r="D3" s="957"/>
      <c r="E3" s="957"/>
    </row>
    <row r="4" spans="1:5" ht="54" customHeight="1" x14ac:dyDescent="0.25">
      <c r="A4" s="960" t="s">
        <v>501</v>
      </c>
      <c r="B4" s="960"/>
      <c r="C4" s="960"/>
      <c r="D4" s="960"/>
      <c r="E4" s="960"/>
    </row>
    <row r="5" spans="1:5" ht="22.35" customHeight="1" x14ac:dyDescent="0.3">
      <c r="A5" s="980" t="s">
        <v>197</v>
      </c>
      <c r="B5" s="980"/>
      <c r="C5" s="980"/>
      <c r="D5" s="980"/>
      <c r="E5" s="980"/>
    </row>
    <row r="7" spans="1:5" s="4" customFormat="1" ht="30" customHeight="1" x14ac:dyDescent="0.2">
      <c r="A7" s="700" t="s">
        <v>198</v>
      </c>
      <c r="B7" s="826" t="s">
        <v>199</v>
      </c>
      <c r="C7" s="826" t="s">
        <v>200</v>
      </c>
      <c r="D7" s="826" t="s">
        <v>201</v>
      </c>
      <c r="E7" s="701" t="s">
        <v>200</v>
      </c>
    </row>
    <row r="8" spans="1:5" s="4" customFormat="1" ht="16.5" x14ac:dyDescent="0.2">
      <c r="A8" s="440" t="s">
        <v>502</v>
      </c>
      <c r="B8" s="436">
        <v>3</v>
      </c>
      <c r="C8" s="477">
        <v>1.0344827586206896E-2</v>
      </c>
      <c r="D8" s="436">
        <v>3</v>
      </c>
      <c r="E8" s="441">
        <v>9.7719869706840382E-3</v>
      </c>
    </row>
    <row r="9" spans="1:5" s="4" customFormat="1" ht="16.5" x14ac:dyDescent="0.2">
      <c r="A9" s="445" t="s">
        <v>202</v>
      </c>
      <c r="B9" s="446">
        <v>37</v>
      </c>
      <c r="C9" s="479">
        <v>0.12758620689655173</v>
      </c>
      <c r="D9" s="446">
        <v>45</v>
      </c>
      <c r="E9" s="448">
        <v>0.1465798045602606</v>
      </c>
    </row>
    <row r="10" spans="1:5" s="4" customFormat="1" ht="49.5" x14ac:dyDescent="0.2">
      <c r="A10" s="440" t="s">
        <v>497</v>
      </c>
      <c r="B10" s="436">
        <v>2</v>
      </c>
      <c r="C10" s="477">
        <v>6.8965517241379309E-3</v>
      </c>
      <c r="D10" s="436">
        <v>2</v>
      </c>
      <c r="E10" s="441">
        <v>6.5146579804560263E-3</v>
      </c>
    </row>
    <row r="11" spans="1:5" s="4" customFormat="1" ht="18" customHeight="1" x14ac:dyDescent="0.2">
      <c r="A11" s="445" t="s">
        <v>233</v>
      </c>
      <c r="B11" s="446">
        <v>1</v>
      </c>
      <c r="C11" s="479">
        <v>3.4482758620689655E-3</v>
      </c>
      <c r="D11" s="446">
        <v>1</v>
      </c>
      <c r="E11" s="448">
        <v>3.2573289902280132E-3</v>
      </c>
    </row>
    <row r="12" spans="1:5" s="4" customFormat="1" ht="16.5" x14ac:dyDescent="0.2">
      <c r="A12" s="440" t="s">
        <v>203</v>
      </c>
      <c r="B12" s="436">
        <v>10</v>
      </c>
      <c r="C12" s="477">
        <v>3.4482758620689655E-2</v>
      </c>
      <c r="D12" s="436">
        <v>12</v>
      </c>
      <c r="E12" s="441">
        <v>3.9087947882736153E-2</v>
      </c>
    </row>
    <row r="13" spans="1:5" s="4" customFormat="1" ht="16.5" x14ac:dyDescent="0.2">
      <c r="A13" s="445" t="s">
        <v>204</v>
      </c>
      <c r="B13" s="446">
        <v>87</v>
      </c>
      <c r="C13" s="479">
        <v>0.3</v>
      </c>
      <c r="D13" s="446">
        <v>89</v>
      </c>
      <c r="E13" s="448">
        <v>0.28990228013029318</v>
      </c>
    </row>
    <row r="14" spans="1:5" s="4" customFormat="1" ht="16.5" x14ac:dyDescent="0.2">
      <c r="A14" s="440" t="s">
        <v>205</v>
      </c>
      <c r="B14" s="436">
        <v>16</v>
      </c>
      <c r="C14" s="477">
        <v>5.5172413793103448E-2</v>
      </c>
      <c r="D14" s="436">
        <v>17</v>
      </c>
      <c r="E14" s="441">
        <v>5.5374592833876218E-2</v>
      </c>
    </row>
    <row r="15" spans="1:5" s="4" customFormat="1" ht="16.5" x14ac:dyDescent="0.2">
      <c r="A15" s="445" t="s">
        <v>206</v>
      </c>
      <c r="B15" s="446">
        <v>12</v>
      </c>
      <c r="C15" s="479">
        <v>4.1379310344827586E-2</v>
      </c>
      <c r="D15" s="446">
        <v>14</v>
      </c>
      <c r="E15" s="448">
        <v>4.5602605863192182E-2</v>
      </c>
    </row>
    <row r="16" spans="1:5" s="4" customFormat="1" ht="16.5" x14ac:dyDescent="0.2">
      <c r="A16" s="440" t="s">
        <v>207</v>
      </c>
      <c r="B16" s="436">
        <v>8</v>
      </c>
      <c r="C16" s="477">
        <v>2.7586206896551724E-2</v>
      </c>
      <c r="D16" s="436">
        <v>8</v>
      </c>
      <c r="E16" s="441">
        <v>2.6058631921824105E-2</v>
      </c>
    </row>
    <row r="17" spans="1:5" s="4" customFormat="1" ht="16.5" x14ac:dyDescent="0.3">
      <c r="A17" s="30" t="s">
        <v>218</v>
      </c>
      <c r="B17" s="446">
        <v>1</v>
      </c>
      <c r="C17" s="479">
        <v>3.4482758620689655E-3</v>
      </c>
      <c r="D17" s="446">
        <v>1</v>
      </c>
      <c r="E17" s="448">
        <v>3.2573289902280132E-3</v>
      </c>
    </row>
    <row r="18" spans="1:5" s="4" customFormat="1" ht="16.5" x14ac:dyDescent="0.2">
      <c r="A18" s="478" t="s">
        <v>219</v>
      </c>
      <c r="B18" s="436">
        <v>2</v>
      </c>
      <c r="C18" s="477">
        <v>6.8965517241379309E-3</v>
      </c>
      <c r="D18" s="436">
        <v>4</v>
      </c>
      <c r="E18" s="441">
        <v>1.3029315960912053E-2</v>
      </c>
    </row>
    <row r="19" spans="1:5" s="4" customFormat="1" ht="16.5" x14ac:dyDescent="0.2">
      <c r="A19" s="445" t="s">
        <v>220</v>
      </c>
      <c r="B19" s="446">
        <v>11</v>
      </c>
      <c r="C19" s="479">
        <v>3.793103448275862E-2</v>
      </c>
      <c r="D19" s="446">
        <v>12</v>
      </c>
      <c r="E19" s="448">
        <v>3.9087947882736153E-2</v>
      </c>
    </row>
    <row r="20" spans="1:5" s="4" customFormat="1" ht="16.5" x14ac:dyDescent="0.2">
      <c r="A20" s="440" t="s">
        <v>221</v>
      </c>
      <c r="B20" s="436">
        <v>4</v>
      </c>
      <c r="C20" s="477">
        <v>1.3793103448275862E-2</v>
      </c>
      <c r="D20" s="436">
        <v>4</v>
      </c>
      <c r="E20" s="441">
        <v>1.3029315960912053E-2</v>
      </c>
    </row>
    <row r="21" spans="1:5" s="4" customFormat="1" ht="16.5" x14ac:dyDescent="0.2">
      <c r="A21" s="445" t="s">
        <v>222</v>
      </c>
      <c r="B21" s="449">
        <v>2</v>
      </c>
      <c r="C21" s="479">
        <v>6.8965517241379309E-3</v>
      </c>
      <c r="D21" s="446">
        <v>2</v>
      </c>
      <c r="E21" s="448">
        <v>6.5146579804560263E-3</v>
      </c>
    </row>
    <row r="22" spans="1:5" s="4" customFormat="1" ht="16.5" x14ac:dyDescent="0.3">
      <c r="A22" s="28" t="s">
        <v>208</v>
      </c>
      <c r="B22" s="436">
        <v>1</v>
      </c>
      <c r="C22" s="477">
        <v>3.4482758620689655E-3</v>
      </c>
      <c r="D22" s="436">
        <v>1</v>
      </c>
      <c r="E22" s="441">
        <v>3.2573289902280132E-3</v>
      </c>
    </row>
    <row r="23" spans="1:5" s="4" customFormat="1" ht="16.5" x14ac:dyDescent="0.2">
      <c r="A23" s="445" t="s">
        <v>209</v>
      </c>
      <c r="B23" s="446">
        <v>7</v>
      </c>
      <c r="C23" s="479">
        <v>2.4137931034482758E-2</v>
      </c>
      <c r="D23" s="446">
        <v>6</v>
      </c>
      <c r="E23" s="448">
        <v>1.9543973941368076E-2</v>
      </c>
    </row>
    <row r="24" spans="1:5" s="4" customFormat="1" ht="16.5" x14ac:dyDescent="0.2">
      <c r="A24" s="440" t="s">
        <v>234</v>
      </c>
      <c r="B24" s="436">
        <v>1</v>
      </c>
      <c r="C24" s="477">
        <v>3.4482758620689655E-3</v>
      </c>
      <c r="D24" s="436">
        <v>1</v>
      </c>
      <c r="E24" s="441">
        <v>3.2573289902280132E-3</v>
      </c>
    </row>
    <row r="25" spans="1:5" s="4" customFormat="1" ht="16.7" customHeight="1" x14ac:dyDescent="0.2">
      <c r="A25" s="440" t="s">
        <v>223</v>
      </c>
      <c r="B25" s="436">
        <v>3</v>
      </c>
      <c r="C25" s="477">
        <v>1.0344827586206896E-2</v>
      </c>
      <c r="D25" s="436">
        <v>3</v>
      </c>
      <c r="E25" s="441">
        <v>9.7719869706840382E-3</v>
      </c>
    </row>
    <row r="26" spans="1:5" s="4" customFormat="1" ht="18.75" customHeight="1" x14ac:dyDescent="0.2">
      <c r="A26" s="445" t="s">
        <v>503</v>
      </c>
      <c r="B26" s="446">
        <v>4</v>
      </c>
      <c r="C26" s="479">
        <v>1.3793103448275862E-2</v>
      </c>
      <c r="D26" s="446">
        <v>4</v>
      </c>
      <c r="E26" s="448">
        <v>1.3029315960912053E-2</v>
      </c>
    </row>
    <row r="27" spans="1:5" s="4" customFormat="1" ht="18.75" customHeight="1" x14ac:dyDescent="0.2">
      <c r="A27" s="440" t="s">
        <v>224</v>
      </c>
      <c r="B27" s="436">
        <v>9</v>
      </c>
      <c r="C27" s="477">
        <v>3.1034482758620689E-2</v>
      </c>
      <c r="D27" s="436">
        <v>9</v>
      </c>
      <c r="E27" s="441">
        <v>2.9315960912052116E-2</v>
      </c>
    </row>
    <row r="28" spans="1:5" s="4" customFormat="1" ht="18.75" customHeight="1" x14ac:dyDescent="0.2">
      <c r="A28" s="445" t="s">
        <v>210</v>
      </c>
      <c r="B28" s="446">
        <v>2</v>
      </c>
      <c r="C28" s="479">
        <v>6.8965517241379309E-3</v>
      </c>
      <c r="D28" s="446">
        <v>2</v>
      </c>
      <c r="E28" s="448">
        <v>6.5146579804560263E-3</v>
      </c>
    </row>
    <row r="29" spans="1:5" s="4" customFormat="1" ht="18.75" customHeight="1" x14ac:dyDescent="0.2">
      <c r="A29" s="440" t="s">
        <v>225</v>
      </c>
      <c r="B29" s="436">
        <v>2</v>
      </c>
      <c r="C29" s="477">
        <v>6.8965517241379309E-3</v>
      </c>
      <c r="D29" s="436">
        <v>4</v>
      </c>
      <c r="E29" s="441">
        <v>1.3029315960912053E-2</v>
      </c>
    </row>
    <row r="30" spans="1:5" s="4" customFormat="1" ht="18.75" customHeight="1" x14ac:dyDescent="0.2">
      <c r="A30" s="445" t="s">
        <v>211</v>
      </c>
      <c r="B30" s="446">
        <v>6</v>
      </c>
      <c r="C30" s="479">
        <v>2.0689655172413793E-2</v>
      </c>
      <c r="D30" s="446">
        <v>5</v>
      </c>
      <c r="E30" s="448">
        <v>1.6286644951140065E-2</v>
      </c>
    </row>
    <row r="31" spans="1:5" s="4" customFormat="1" ht="18.75" customHeight="1" x14ac:dyDescent="0.2">
      <c r="A31" s="440" t="s">
        <v>227</v>
      </c>
      <c r="B31" s="436">
        <v>5</v>
      </c>
      <c r="C31" s="477">
        <v>1.7241379310344827E-2</v>
      </c>
      <c r="D31" s="436">
        <v>5</v>
      </c>
      <c r="E31" s="441">
        <v>1.6286644951140065E-2</v>
      </c>
    </row>
    <row r="32" spans="1:5" s="4" customFormat="1" ht="18.75" customHeight="1" x14ac:dyDescent="0.2">
      <c r="A32" s="445" t="s">
        <v>212</v>
      </c>
      <c r="B32" s="446">
        <v>12</v>
      </c>
      <c r="C32" s="479">
        <v>4.1379310344827586E-2</v>
      </c>
      <c r="D32" s="446">
        <v>12</v>
      </c>
      <c r="E32" s="448">
        <v>3.9087947882736153E-2</v>
      </c>
    </row>
    <row r="33" spans="1:5" s="4" customFormat="1" ht="16.5" customHeight="1" x14ac:dyDescent="0.2">
      <c r="A33" s="478" t="s">
        <v>213</v>
      </c>
      <c r="B33" s="436">
        <v>13</v>
      </c>
      <c r="C33" s="477">
        <v>4.4827586206896551E-2</v>
      </c>
      <c r="D33" s="436">
        <v>12</v>
      </c>
      <c r="E33" s="441">
        <v>3.9087947882736153E-2</v>
      </c>
    </row>
    <row r="34" spans="1:5" s="4" customFormat="1" ht="16.5" x14ac:dyDescent="0.2">
      <c r="A34" s="445" t="s">
        <v>214</v>
      </c>
      <c r="B34" s="449">
        <v>1</v>
      </c>
      <c r="C34" s="479">
        <v>3.4482758620689655E-3</v>
      </c>
      <c r="D34" s="449">
        <v>0</v>
      </c>
      <c r="E34" s="480">
        <v>0</v>
      </c>
    </row>
    <row r="35" spans="1:5" s="4" customFormat="1" ht="16.5" x14ac:dyDescent="0.2">
      <c r="A35" s="440" t="s">
        <v>229</v>
      </c>
      <c r="B35" s="436">
        <v>4</v>
      </c>
      <c r="C35" s="477">
        <v>1.3793103448275862E-2</v>
      </c>
      <c r="D35" s="436">
        <v>3</v>
      </c>
      <c r="E35" s="441">
        <v>9.7719869706840382E-3</v>
      </c>
    </row>
    <row r="36" spans="1:5" s="4" customFormat="1" ht="15" customHeight="1" x14ac:dyDescent="0.2">
      <c r="A36" s="445" t="s">
        <v>504</v>
      </c>
      <c r="B36" s="446">
        <v>24</v>
      </c>
      <c r="C36" s="479">
        <v>8.2758620689655171E-2</v>
      </c>
      <c r="D36" s="446">
        <v>25</v>
      </c>
      <c r="E36" s="448">
        <v>8.143322475570032E-2</v>
      </c>
    </row>
    <row r="37" spans="1:5" s="4" customFormat="1" ht="16.5" x14ac:dyDescent="0.3">
      <c r="A37" s="28" t="s">
        <v>237</v>
      </c>
      <c r="B37" s="436">
        <v>1</v>
      </c>
      <c r="C37" s="477">
        <v>3.4482758620689655E-3</v>
      </c>
      <c r="D37" s="436">
        <v>1</v>
      </c>
      <c r="E37" s="441">
        <v>3.2573289902280132E-3</v>
      </c>
    </row>
    <row r="38" spans="1:5" s="4" customFormat="1" ht="16.5" x14ac:dyDescent="0.2">
      <c r="A38" s="450" t="s">
        <v>78</v>
      </c>
      <c r="B38" s="451">
        <v>291</v>
      </c>
      <c r="C38" s="481">
        <v>1.0034482758620689</v>
      </c>
      <c r="D38" s="451">
        <v>307</v>
      </c>
      <c r="E38" s="453">
        <v>1.0000000000000002</v>
      </c>
    </row>
    <row r="39" spans="1:5" s="4" customFormat="1" ht="12" x14ac:dyDescent="0.2"/>
    <row r="40" spans="1:5" s="4" customFormat="1" ht="28.7" customHeight="1" x14ac:dyDescent="0.2">
      <c r="A40" s="1041" t="s">
        <v>495</v>
      </c>
      <c r="B40" s="1041"/>
      <c r="C40" s="1041"/>
      <c r="D40" s="1041"/>
      <c r="E40" s="1041"/>
    </row>
  </sheetData>
  <sheetProtection selectLockedCells="1" selectUnlockedCells="1"/>
  <mergeCells count="4">
    <mergeCell ref="A3:E3"/>
    <mergeCell ref="A4:E4"/>
    <mergeCell ref="A5:E5"/>
    <mergeCell ref="A40:E40"/>
  </mergeCells>
  <conditionalFormatting sqref="A4:A5">
    <cfRule type="duplicateValues" dxfId="40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2B4F-D771-48D8-90EB-704F46B683E3}">
  <dimension ref="A1:E39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24.28515625" style="9" customWidth="1"/>
    <col min="2" max="2" width="14.28515625" style="9" customWidth="1"/>
    <col min="3" max="3" width="11.42578125" style="9"/>
    <col min="4" max="4" width="14.42578125" style="9" customWidth="1"/>
    <col min="5" max="5" width="15.28515625" style="9" customWidth="1"/>
    <col min="6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2.75" customHeight="1" x14ac:dyDescent="0.25">
      <c r="A3" s="956" t="s">
        <v>585</v>
      </c>
      <c r="B3" s="957"/>
      <c r="C3" s="957"/>
      <c r="D3" s="957"/>
      <c r="E3" s="957"/>
    </row>
    <row r="4" spans="1:5" ht="47.25" customHeight="1" x14ac:dyDescent="0.25">
      <c r="A4" s="1042" t="s">
        <v>505</v>
      </c>
      <c r="B4" s="1042"/>
      <c r="C4" s="1042"/>
      <c r="D4" s="1042"/>
      <c r="E4" s="1042"/>
    </row>
    <row r="5" spans="1:5" ht="22.35" customHeight="1" x14ac:dyDescent="0.25">
      <c r="A5" s="1043" t="s">
        <v>197</v>
      </c>
      <c r="B5" s="1043"/>
      <c r="C5" s="1043"/>
      <c r="D5" s="1043"/>
      <c r="E5" s="1043"/>
    </row>
    <row r="6" spans="1:5" x14ac:dyDescent="0.25">
      <c r="A6" s="879"/>
      <c r="B6" s="879"/>
      <c r="C6" s="879"/>
      <c r="D6" s="879"/>
      <c r="E6" s="879"/>
    </row>
    <row r="7" spans="1:5" s="4" customFormat="1" ht="30" customHeight="1" x14ac:dyDescent="0.2">
      <c r="A7" s="880" t="s">
        <v>198</v>
      </c>
      <c r="B7" s="881" t="s">
        <v>199</v>
      </c>
      <c r="C7" s="881" t="s">
        <v>200</v>
      </c>
      <c r="D7" s="881" t="s">
        <v>201</v>
      </c>
      <c r="E7" s="882" t="s">
        <v>200</v>
      </c>
    </row>
    <row r="8" spans="1:5" s="4" customFormat="1" ht="14.25" x14ac:dyDescent="0.2">
      <c r="A8" s="865" t="s">
        <v>232</v>
      </c>
      <c r="B8" s="866">
        <v>3</v>
      </c>
      <c r="C8" s="867">
        <v>9.74025974025974E-3</v>
      </c>
      <c r="D8" s="866">
        <v>4</v>
      </c>
      <c r="E8" s="868">
        <v>1.2698412698412698E-2</v>
      </c>
    </row>
    <row r="9" spans="1:5" s="4" customFormat="1" ht="14.25" x14ac:dyDescent="0.2">
      <c r="A9" s="869" t="s">
        <v>202</v>
      </c>
      <c r="B9" s="870">
        <v>45</v>
      </c>
      <c r="C9" s="871">
        <v>0.1461038961038961</v>
      </c>
      <c r="D9" s="870">
        <v>36</v>
      </c>
      <c r="E9" s="872">
        <v>0.11428571428571428</v>
      </c>
    </row>
    <row r="10" spans="1:5" s="4" customFormat="1" ht="42.75" x14ac:dyDescent="0.2">
      <c r="A10" s="865" t="s">
        <v>497</v>
      </c>
      <c r="B10" s="866">
        <v>2</v>
      </c>
      <c r="C10" s="867">
        <v>6.4935064935064939E-3</v>
      </c>
      <c r="D10" s="866">
        <v>2</v>
      </c>
      <c r="E10" s="868">
        <v>6.3492063492063492E-3</v>
      </c>
    </row>
    <row r="11" spans="1:5" s="4" customFormat="1" ht="18" customHeight="1" x14ac:dyDescent="0.2">
      <c r="A11" s="869" t="s">
        <v>203</v>
      </c>
      <c r="B11" s="870">
        <v>11</v>
      </c>
      <c r="C11" s="871">
        <v>3.5714285714285712E-2</v>
      </c>
      <c r="D11" s="870">
        <v>18</v>
      </c>
      <c r="E11" s="872">
        <v>5.7142857142857141E-2</v>
      </c>
    </row>
    <row r="12" spans="1:5" s="4" customFormat="1" ht="14.25" x14ac:dyDescent="0.2">
      <c r="A12" s="865" t="s">
        <v>204</v>
      </c>
      <c r="B12" s="866">
        <v>91</v>
      </c>
      <c r="C12" s="867">
        <v>0.29545454545454547</v>
      </c>
      <c r="D12" s="866">
        <v>85</v>
      </c>
      <c r="E12" s="868">
        <v>0.26984126984126983</v>
      </c>
    </row>
    <row r="13" spans="1:5" s="4" customFormat="1" ht="14.25" x14ac:dyDescent="0.2">
      <c r="A13" s="869" t="s">
        <v>205</v>
      </c>
      <c r="B13" s="870">
        <v>3</v>
      </c>
      <c r="C13" s="871">
        <v>9.74025974025974E-3</v>
      </c>
      <c r="D13" s="870">
        <v>3</v>
      </c>
      <c r="E13" s="872">
        <v>9.5238095238095247E-3</v>
      </c>
    </row>
    <row r="14" spans="1:5" s="4" customFormat="1" ht="14.25" x14ac:dyDescent="0.2">
      <c r="A14" s="865" t="s">
        <v>206</v>
      </c>
      <c r="B14" s="866">
        <v>10</v>
      </c>
      <c r="C14" s="867">
        <v>3.2467532467532464E-2</v>
      </c>
      <c r="D14" s="866">
        <v>7</v>
      </c>
      <c r="E14" s="868">
        <v>2.2222222222222223E-2</v>
      </c>
    </row>
    <row r="15" spans="1:5" s="4" customFormat="1" ht="14.25" x14ac:dyDescent="0.2">
      <c r="A15" s="869" t="s">
        <v>207</v>
      </c>
      <c r="B15" s="870">
        <v>9</v>
      </c>
      <c r="C15" s="871">
        <v>2.922077922077922E-2</v>
      </c>
      <c r="D15" s="870">
        <v>12</v>
      </c>
      <c r="E15" s="872">
        <v>3.8095238095238099E-2</v>
      </c>
    </row>
    <row r="16" spans="1:5" s="4" customFormat="1" ht="14.25" x14ac:dyDescent="0.2">
      <c r="A16" s="865" t="s">
        <v>218</v>
      </c>
      <c r="B16" s="866">
        <v>3</v>
      </c>
      <c r="C16" s="867">
        <v>9.74025974025974E-3</v>
      </c>
      <c r="D16" s="866">
        <v>3</v>
      </c>
      <c r="E16" s="868">
        <v>9.5238095238095247E-3</v>
      </c>
    </row>
    <row r="17" spans="1:5" s="4" customFormat="1" ht="14.25" x14ac:dyDescent="0.2">
      <c r="A17" s="869" t="s">
        <v>220</v>
      </c>
      <c r="B17" s="870">
        <v>19</v>
      </c>
      <c r="C17" s="871">
        <v>6.1688311688311688E-2</v>
      </c>
      <c r="D17" s="870">
        <v>23</v>
      </c>
      <c r="E17" s="872">
        <v>7.301587301587302E-2</v>
      </c>
    </row>
    <row r="18" spans="1:5" s="4" customFormat="1" ht="14.25" x14ac:dyDescent="0.2">
      <c r="A18" s="865" t="s">
        <v>221</v>
      </c>
      <c r="B18" s="866">
        <v>4</v>
      </c>
      <c r="C18" s="867">
        <v>1.2987012987012988E-2</v>
      </c>
      <c r="D18" s="866">
        <v>5</v>
      </c>
      <c r="E18" s="868">
        <v>1.5873015873015872E-2</v>
      </c>
    </row>
    <row r="19" spans="1:5" s="4" customFormat="1" ht="28.7" customHeight="1" x14ac:dyDescent="0.2">
      <c r="A19" s="869" t="s">
        <v>222</v>
      </c>
      <c r="B19" s="870">
        <v>3</v>
      </c>
      <c r="C19" s="871">
        <v>9.74025974025974E-3</v>
      </c>
      <c r="D19" s="870">
        <v>5</v>
      </c>
      <c r="E19" s="872">
        <v>1.5873015873015872E-2</v>
      </c>
    </row>
    <row r="20" spans="1:5" x14ac:dyDescent="0.25">
      <c r="A20" s="865" t="s">
        <v>494</v>
      </c>
      <c r="B20" s="866">
        <v>3</v>
      </c>
      <c r="C20" s="867">
        <v>9.74025974025974E-3</v>
      </c>
      <c r="D20" s="866">
        <v>5</v>
      </c>
      <c r="E20" s="868">
        <v>1.5873015873015872E-2</v>
      </c>
    </row>
    <row r="21" spans="1:5" x14ac:dyDescent="0.25">
      <c r="A21" s="869" t="s">
        <v>209</v>
      </c>
      <c r="B21" s="870">
        <v>4</v>
      </c>
      <c r="C21" s="871">
        <v>1.2987012987012988E-2</v>
      </c>
      <c r="D21" s="870">
        <v>3</v>
      </c>
      <c r="E21" s="872">
        <v>9.5238095238095247E-3</v>
      </c>
    </row>
    <row r="22" spans="1:5" x14ac:dyDescent="0.25">
      <c r="A22" s="865" t="s">
        <v>223</v>
      </c>
      <c r="B22" s="866">
        <v>7</v>
      </c>
      <c r="C22" s="867">
        <v>2.2727272727272728E-2</v>
      </c>
      <c r="D22" s="866">
        <v>5</v>
      </c>
      <c r="E22" s="868">
        <v>1.5873015873015872E-2</v>
      </c>
    </row>
    <row r="23" spans="1:5" x14ac:dyDescent="0.25">
      <c r="A23" s="869" t="s">
        <v>235</v>
      </c>
      <c r="B23" s="870">
        <v>4</v>
      </c>
      <c r="C23" s="871">
        <v>1.2987012987012988E-2</v>
      </c>
      <c r="D23" s="870">
        <v>5</v>
      </c>
      <c r="E23" s="872">
        <v>1.5873015873015872E-2</v>
      </c>
    </row>
    <row r="24" spans="1:5" x14ac:dyDescent="0.25">
      <c r="A24" s="865" t="s">
        <v>224</v>
      </c>
      <c r="B24" s="866">
        <v>8</v>
      </c>
      <c r="C24" s="867">
        <v>2.5974025974025976E-2</v>
      </c>
      <c r="D24" s="866">
        <v>5</v>
      </c>
      <c r="E24" s="868">
        <v>1.5873015873015872E-2</v>
      </c>
    </row>
    <row r="25" spans="1:5" x14ac:dyDescent="0.25">
      <c r="A25" s="869" t="s">
        <v>210</v>
      </c>
      <c r="B25" s="870">
        <v>1</v>
      </c>
      <c r="C25" s="871">
        <v>3.246753246753247E-3</v>
      </c>
      <c r="D25" s="870">
        <v>2</v>
      </c>
      <c r="E25" s="872">
        <v>6.3492063492063492E-3</v>
      </c>
    </row>
    <row r="26" spans="1:5" x14ac:dyDescent="0.25">
      <c r="A26" s="883" t="s">
        <v>225</v>
      </c>
      <c r="B26" s="866">
        <v>11</v>
      </c>
      <c r="C26" s="867">
        <v>3.5714285714285712E-2</v>
      </c>
      <c r="D26" s="866">
        <v>12</v>
      </c>
      <c r="E26" s="868">
        <v>3.8095238095238099E-2</v>
      </c>
    </row>
    <row r="27" spans="1:5" x14ac:dyDescent="0.25">
      <c r="A27" s="869" t="s">
        <v>211</v>
      </c>
      <c r="B27" s="870">
        <v>6</v>
      </c>
      <c r="C27" s="871">
        <v>1.948051948051948E-2</v>
      </c>
      <c r="D27" s="870">
        <v>10</v>
      </c>
      <c r="E27" s="872">
        <v>3.1746031746031744E-2</v>
      </c>
    </row>
    <row r="28" spans="1:5" x14ac:dyDescent="0.25">
      <c r="A28" s="865" t="s">
        <v>506</v>
      </c>
      <c r="B28" s="866">
        <v>0</v>
      </c>
      <c r="C28" s="867">
        <v>0</v>
      </c>
      <c r="D28" s="866">
        <v>2</v>
      </c>
      <c r="E28" s="868">
        <v>6.3492063492063492E-3</v>
      </c>
    </row>
    <row r="29" spans="1:5" x14ac:dyDescent="0.25">
      <c r="A29" s="869" t="s">
        <v>227</v>
      </c>
      <c r="B29" s="870">
        <v>1</v>
      </c>
      <c r="C29" s="871">
        <v>3.246753246753247E-3</v>
      </c>
      <c r="D29" s="870">
        <v>2</v>
      </c>
      <c r="E29" s="872">
        <v>6.3492063492063492E-3</v>
      </c>
    </row>
    <row r="30" spans="1:5" x14ac:dyDescent="0.25">
      <c r="A30" s="865" t="s">
        <v>212</v>
      </c>
      <c r="B30" s="866">
        <v>15</v>
      </c>
      <c r="C30" s="867">
        <v>4.8701298701298704E-2</v>
      </c>
      <c r="D30" s="866">
        <v>11</v>
      </c>
      <c r="E30" s="868">
        <v>3.4920634920634921E-2</v>
      </c>
    </row>
    <row r="31" spans="1:5" x14ac:dyDescent="0.25">
      <c r="A31" s="869" t="s">
        <v>213</v>
      </c>
      <c r="B31" s="870">
        <v>8</v>
      </c>
      <c r="C31" s="871">
        <v>2.5974025974025976E-2</v>
      </c>
      <c r="D31" s="870">
        <v>11</v>
      </c>
      <c r="E31" s="872">
        <v>3.4920634920634921E-2</v>
      </c>
    </row>
    <row r="32" spans="1:5" x14ac:dyDescent="0.25">
      <c r="A32" s="865" t="s">
        <v>214</v>
      </c>
      <c r="B32" s="866">
        <v>1</v>
      </c>
      <c r="C32" s="867">
        <v>3.246753246753247E-3</v>
      </c>
      <c r="D32" s="866">
        <v>1</v>
      </c>
      <c r="E32" s="868">
        <v>3.1746031746031746E-3</v>
      </c>
    </row>
    <row r="33" spans="1:5" x14ac:dyDescent="0.25">
      <c r="A33" s="869" t="s">
        <v>229</v>
      </c>
      <c r="B33" s="870">
        <v>6</v>
      </c>
      <c r="C33" s="871">
        <v>1.948051948051948E-2</v>
      </c>
      <c r="D33" s="870">
        <v>8</v>
      </c>
      <c r="E33" s="872">
        <v>2.5396825396825397E-2</v>
      </c>
    </row>
    <row r="34" spans="1:5" x14ac:dyDescent="0.25">
      <c r="A34" s="865" t="s">
        <v>215</v>
      </c>
      <c r="B34" s="866">
        <v>30</v>
      </c>
      <c r="C34" s="867">
        <v>9.7402597402597407E-2</v>
      </c>
      <c r="D34" s="866">
        <v>29</v>
      </c>
      <c r="E34" s="868">
        <v>9.2063492063492069E-2</v>
      </c>
    </row>
    <row r="35" spans="1:5" x14ac:dyDescent="0.25">
      <c r="A35" s="884" t="s">
        <v>507</v>
      </c>
      <c r="B35" s="870">
        <v>0</v>
      </c>
      <c r="C35" s="871">
        <v>0</v>
      </c>
      <c r="D35" s="870">
        <v>1</v>
      </c>
      <c r="E35" s="872">
        <v>3.1746031746031746E-3</v>
      </c>
    </row>
    <row r="36" spans="1:5" x14ac:dyDescent="0.25">
      <c r="A36" s="885" t="s">
        <v>78</v>
      </c>
      <c r="B36" s="886">
        <v>308</v>
      </c>
      <c r="C36" s="887">
        <v>0.99999999999999989</v>
      </c>
      <c r="D36" s="886">
        <v>315</v>
      </c>
      <c r="E36" s="888">
        <v>0.99999999999999956</v>
      </c>
    </row>
    <row r="37" spans="1:5" ht="23.25" customHeight="1" x14ac:dyDescent="0.25">
      <c r="A37" s="1041" t="s">
        <v>495</v>
      </c>
      <c r="B37" s="1041"/>
      <c r="C37" s="1041"/>
      <c r="D37" s="1041"/>
      <c r="E37" s="1041"/>
    </row>
    <row r="38" spans="1:5" ht="16.5" x14ac:dyDescent="0.3">
      <c r="A38" s="215"/>
      <c r="B38" s="215"/>
      <c r="C38" s="215"/>
      <c r="D38" s="215"/>
      <c r="E38" s="215"/>
    </row>
    <row r="39" spans="1:5" ht="36.6" customHeight="1" x14ac:dyDescent="0.25">
      <c r="A39" s="1044"/>
      <c r="B39" s="1044"/>
      <c r="C39" s="1044"/>
      <c r="D39" s="1044"/>
      <c r="E39" s="1044"/>
    </row>
  </sheetData>
  <sheetProtection selectLockedCells="1" selectUnlockedCells="1"/>
  <mergeCells count="5">
    <mergeCell ref="A3:E3"/>
    <mergeCell ref="A4:E4"/>
    <mergeCell ref="A5:E5"/>
    <mergeCell ref="A39:E39"/>
    <mergeCell ref="A37:E37"/>
  </mergeCells>
  <conditionalFormatting sqref="A4:A5">
    <cfRule type="duplicateValues" dxfId="3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9276-9425-4859-B405-139D0454E5F8}">
  <dimension ref="A1:H35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18.85546875" style="9" customWidth="1"/>
    <col min="2" max="2" width="13.85546875" style="9" customWidth="1"/>
    <col min="3" max="3" width="11.42578125" style="9"/>
    <col min="4" max="4" width="14.425781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2.75" customHeight="1" x14ac:dyDescent="0.25">
      <c r="A3" s="956" t="s">
        <v>585</v>
      </c>
      <c r="B3" s="957"/>
      <c r="C3" s="957"/>
      <c r="D3" s="957"/>
      <c r="E3" s="957"/>
    </row>
    <row r="4" spans="1:5" ht="35.450000000000003" customHeight="1" x14ac:dyDescent="0.25">
      <c r="A4" s="1045" t="s">
        <v>508</v>
      </c>
      <c r="B4" s="1045"/>
      <c r="C4" s="1045"/>
      <c r="D4" s="1045"/>
      <c r="E4" s="1045"/>
    </row>
    <row r="5" spans="1:5" ht="22.35" customHeight="1" x14ac:dyDescent="0.25">
      <c r="A5" s="1046" t="s">
        <v>197</v>
      </c>
      <c r="B5" s="1046"/>
      <c r="C5" s="1046"/>
      <c r="D5" s="1046"/>
      <c r="E5" s="1046"/>
    </row>
    <row r="7" spans="1:5" s="4" customFormat="1" ht="30" customHeight="1" x14ac:dyDescent="0.2">
      <c r="A7" s="862" t="s">
        <v>198</v>
      </c>
      <c r="B7" s="863" t="s">
        <v>199</v>
      </c>
      <c r="C7" s="863" t="s">
        <v>200</v>
      </c>
      <c r="D7" s="863" t="s">
        <v>201</v>
      </c>
      <c r="E7" s="864" t="s">
        <v>200</v>
      </c>
    </row>
    <row r="8" spans="1:5" s="4" customFormat="1" ht="14.25" x14ac:dyDescent="0.2">
      <c r="A8" s="865" t="s">
        <v>232</v>
      </c>
      <c r="B8" s="866">
        <v>1</v>
      </c>
      <c r="C8" s="867">
        <v>6.7114093959731542E-3</v>
      </c>
      <c r="D8" s="866">
        <v>1</v>
      </c>
      <c r="E8" s="868">
        <v>6.024096385542169E-3</v>
      </c>
    </row>
    <row r="9" spans="1:5" s="4" customFormat="1" ht="14.25" x14ac:dyDescent="0.2">
      <c r="A9" s="869" t="s">
        <v>202</v>
      </c>
      <c r="B9" s="870">
        <v>22</v>
      </c>
      <c r="C9" s="871">
        <v>0.1476510067114094</v>
      </c>
      <c r="D9" s="870">
        <v>25</v>
      </c>
      <c r="E9" s="872">
        <v>0.15060240963855423</v>
      </c>
    </row>
    <row r="10" spans="1:5" s="4" customFormat="1" ht="14.25" x14ac:dyDescent="0.2">
      <c r="A10" s="865" t="s">
        <v>203</v>
      </c>
      <c r="B10" s="866">
        <v>9</v>
      </c>
      <c r="C10" s="867">
        <v>6.0402684563758392E-2</v>
      </c>
      <c r="D10" s="866">
        <v>9</v>
      </c>
      <c r="E10" s="868">
        <v>5.4216867469879519E-2</v>
      </c>
    </row>
    <row r="11" spans="1:5" s="4" customFormat="1" ht="18" customHeight="1" x14ac:dyDescent="0.2">
      <c r="A11" s="869" t="s">
        <v>204</v>
      </c>
      <c r="B11" s="870">
        <v>44</v>
      </c>
      <c r="C11" s="871">
        <v>0.29530201342281881</v>
      </c>
      <c r="D11" s="870">
        <v>53</v>
      </c>
      <c r="E11" s="872">
        <v>0.31927710843373491</v>
      </c>
    </row>
    <row r="12" spans="1:5" s="4" customFormat="1" ht="14.25" x14ac:dyDescent="0.2">
      <c r="A12" s="865" t="s">
        <v>205</v>
      </c>
      <c r="B12" s="866">
        <v>2</v>
      </c>
      <c r="C12" s="867">
        <v>1.3422818791946308E-2</v>
      </c>
      <c r="D12" s="866">
        <v>2</v>
      </c>
      <c r="E12" s="868">
        <v>1.2048192771084338E-2</v>
      </c>
    </row>
    <row r="13" spans="1:5" s="4" customFormat="1" ht="14.25" x14ac:dyDescent="0.2">
      <c r="A13" s="869" t="s">
        <v>206</v>
      </c>
      <c r="B13" s="870">
        <v>6</v>
      </c>
      <c r="C13" s="871">
        <v>4.0268456375838924E-2</v>
      </c>
      <c r="D13" s="870">
        <v>6</v>
      </c>
      <c r="E13" s="872">
        <v>3.614457831325301E-2</v>
      </c>
    </row>
    <row r="14" spans="1:5" s="4" customFormat="1" ht="14.25" x14ac:dyDescent="0.2">
      <c r="A14" s="865" t="s">
        <v>207</v>
      </c>
      <c r="B14" s="866">
        <v>3</v>
      </c>
      <c r="C14" s="867">
        <v>2.0134228187919462E-2</v>
      </c>
      <c r="D14" s="866">
        <v>3</v>
      </c>
      <c r="E14" s="868">
        <v>1.8072289156626505E-2</v>
      </c>
    </row>
    <row r="15" spans="1:5" s="4" customFormat="1" ht="14.25" x14ac:dyDescent="0.2">
      <c r="A15" s="869" t="s">
        <v>218</v>
      </c>
      <c r="B15" s="870">
        <v>1</v>
      </c>
      <c r="C15" s="871">
        <v>6.7114093959731542E-3</v>
      </c>
      <c r="D15" s="870">
        <v>1</v>
      </c>
      <c r="E15" s="872">
        <v>6.024096385542169E-3</v>
      </c>
    </row>
    <row r="16" spans="1:5" s="4" customFormat="1" ht="14.25" x14ac:dyDescent="0.2">
      <c r="A16" s="865" t="s">
        <v>220</v>
      </c>
      <c r="B16" s="866">
        <v>3</v>
      </c>
      <c r="C16" s="867">
        <v>2.0134228187919462E-2</v>
      </c>
      <c r="D16" s="866">
        <v>3</v>
      </c>
      <c r="E16" s="868">
        <v>1.8072289156626505E-2</v>
      </c>
    </row>
    <row r="17" spans="1:8" s="4" customFormat="1" ht="14.25" x14ac:dyDescent="0.2">
      <c r="A17" s="869" t="s">
        <v>221</v>
      </c>
      <c r="B17" s="870">
        <v>1</v>
      </c>
      <c r="C17" s="871">
        <v>6.7114093959731542E-3</v>
      </c>
      <c r="D17" s="870">
        <v>1</v>
      </c>
      <c r="E17" s="872">
        <v>6.024096385542169E-3</v>
      </c>
    </row>
    <row r="18" spans="1:8" s="4" customFormat="1" ht="14.25" x14ac:dyDescent="0.2">
      <c r="A18" s="865" t="s">
        <v>222</v>
      </c>
      <c r="B18" s="866">
        <v>2</v>
      </c>
      <c r="C18" s="867">
        <v>1.3422818791946308E-2</v>
      </c>
      <c r="D18" s="866">
        <v>2</v>
      </c>
      <c r="E18" s="868">
        <v>1.2048192771084338E-2</v>
      </c>
    </row>
    <row r="19" spans="1:8" s="4" customFormat="1" ht="14.25" x14ac:dyDescent="0.2">
      <c r="A19" s="869" t="s">
        <v>208</v>
      </c>
      <c r="B19" s="870">
        <v>1</v>
      </c>
      <c r="C19" s="871">
        <v>6.7114093959731542E-3</v>
      </c>
      <c r="D19" s="870">
        <v>1</v>
      </c>
      <c r="E19" s="872">
        <v>6.024096385542169E-3</v>
      </c>
    </row>
    <row r="20" spans="1:8" s="4" customFormat="1" ht="14.25" x14ac:dyDescent="0.2">
      <c r="A20" s="865" t="s">
        <v>209</v>
      </c>
      <c r="B20" s="873">
        <v>2</v>
      </c>
      <c r="C20" s="867">
        <v>1.3422818791946308E-2</v>
      </c>
      <c r="D20" s="866">
        <v>3</v>
      </c>
      <c r="E20" s="868">
        <v>1.8072289156626505E-2</v>
      </c>
    </row>
    <row r="21" spans="1:8" s="4" customFormat="1" ht="14.25" x14ac:dyDescent="0.2">
      <c r="A21" s="869" t="s">
        <v>223</v>
      </c>
      <c r="B21" s="870">
        <v>5</v>
      </c>
      <c r="C21" s="871">
        <v>3.3557046979865772E-2</v>
      </c>
      <c r="D21" s="870">
        <v>5</v>
      </c>
      <c r="E21" s="872">
        <v>3.0120481927710843E-2</v>
      </c>
    </row>
    <row r="22" spans="1:8" s="4" customFormat="1" ht="14.25" x14ac:dyDescent="0.25">
      <c r="A22" s="874" t="s">
        <v>235</v>
      </c>
      <c r="B22" s="866">
        <v>1</v>
      </c>
      <c r="C22" s="867">
        <v>6.7114093959731542E-3</v>
      </c>
      <c r="D22" s="866">
        <v>1</v>
      </c>
      <c r="E22" s="868">
        <v>6.024096385542169E-3</v>
      </c>
    </row>
    <row r="23" spans="1:8" s="4" customFormat="1" ht="14.25" x14ac:dyDescent="0.2">
      <c r="A23" s="869" t="s">
        <v>224</v>
      </c>
      <c r="B23" s="870">
        <v>4</v>
      </c>
      <c r="C23" s="871">
        <v>2.6845637583892617E-2</v>
      </c>
      <c r="D23" s="870">
        <v>5</v>
      </c>
      <c r="E23" s="872">
        <v>3.0120481927710843E-2</v>
      </c>
    </row>
    <row r="24" spans="1:8" s="4" customFormat="1" ht="14.25" x14ac:dyDescent="0.2">
      <c r="A24" s="865" t="s">
        <v>210</v>
      </c>
      <c r="B24" s="873">
        <v>1</v>
      </c>
      <c r="C24" s="867">
        <v>6.7114093959731542E-3</v>
      </c>
      <c r="D24" s="866">
        <v>1</v>
      </c>
      <c r="E24" s="868">
        <v>6.024096385542169E-3</v>
      </c>
    </row>
    <row r="25" spans="1:8" s="4" customFormat="1" ht="16.7" customHeight="1" x14ac:dyDescent="0.2">
      <c r="A25" s="869" t="s">
        <v>225</v>
      </c>
      <c r="B25" s="870">
        <v>6</v>
      </c>
      <c r="C25" s="871">
        <v>4.0268456375838924E-2</v>
      </c>
      <c r="D25" s="870">
        <v>6</v>
      </c>
      <c r="E25" s="872">
        <v>3.614457831325301E-2</v>
      </c>
    </row>
    <row r="26" spans="1:8" s="4" customFormat="1" ht="23.25" customHeight="1" x14ac:dyDescent="0.2">
      <c r="A26" s="865" t="s">
        <v>211</v>
      </c>
      <c r="B26" s="866">
        <v>1</v>
      </c>
      <c r="C26" s="867">
        <v>6.7114093959731542E-3</v>
      </c>
      <c r="D26" s="866">
        <v>1</v>
      </c>
      <c r="E26" s="868">
        <v>6.024096385542169E-3</v>
      </c>
    </row>
    <row r="27" spans="1:8" s="4" customFormat="1" ht="14.25" x14ac:dyDescent="0.2">
      <c r="A27" s="869" t="s">
        <v>227</v>
      </c>
      <c r="B27" s="870">
        <v>2</v>
      </c>
      <c r="C27" s="871">
        <v>1.3422818791946308E-2</v>
      </c>
      <c r="D27" s="870">
        <v>2</v>
      </c>
      <c r="E27" s="872">
        <v>1.2048192771084338E-2</v>
      </c>
    </row>
    <row r="28" spans="1:8" s="4" customFormat="1" ht="14.25" x14ac:dyDescent="0.2">
      <c r="A28" s="865" t="s">
        <v>212</v>
      </c>
      <c r="B28" s="866">
        <v>4</v>
      </c>
      <c r="C28" s="867">
        <v>2.6845637583892617E-2</v>
      </c>
      <c r="D28" s="866">
        <v>4</v>
      </c>
      <c r="E28" s="868">
        <v>2.4096385542168676E-2</v>
      </c>
    </row>
    <row r="29" spans="1:8" s="4" customFormat="1" ht="15.6" customHeight="1" x14ac:dyDescent="0.2">
      <c r="A29" s="869" t="s">
        <v>213</v>
      </c>
      <c r="B29" s="870">
        <v>5</v>
      </c>
      <c r="C29" s="871">
        <v>3.3557046979865772E-2</v>
      </c>
      <c r="D29" s="870">
        <v>5</v>
      </c>
      <c r="E29" s="872">
        <v>3.0120481927710843E-2</v>
      </c>
    </row>
    <row r="30" spans="1:8" x14ac:dyDescent="0.25">
      <c r="A30" s="865" t="s">
        <v>214</v>
      </c>
      <c r="B30" s="866">
        <v>1</v>
      </c>
      <c r="C30" s="867">
        <v>6.7114093959731542E-3</v>
      </c>
      <c r="D30" s="866">
        <v>1</v>
      </c>
      <c r="E30" s="868">
        <v>6.024096385542169E-3</v>
      </c>
      <c r="F30" s="4"/>
      <c r="G30" s="4"/>
      <c r="H30" s="4"/>
    </row>
    <row r="31" spans="1:8" x14ac:dyDescent="0.25">
      <c r="A31" s="869" t="s">
        <v>229</v>
      </c>
      <c r="B31" s="870">
        <v>6</v>
      </c>
      <c r="C31" s="871">
        <v>4.0268456375838924E-2</v>
      </c>
      <c r="D31" s="870">
        <v>6</v>
      </c>
      <c r="E31" s="872">
        <v>3.614457831325301E-2</v>
      </c>
      <c r="F31" s="4"/>
      <c r="G31" s="4"/>
      <c r="H31" s="4"/>
    </row>
    <row r="32" spans="1:8" x14ac:dyDescent="0.25">
      <c r="A32" s="865" t="s">
        <v>215</v>
      </c>
      <c r="B32" s="866">
        <v>16</v>
      </c>
      <c r="C32" s="867">
        <v>0.10738255033557047</v>
      </c>
      <c r="D32" s="866">
        <v>19</v>
      </c>
      <c r="E32" s="868">
        <v>0.1144578313253012</v>
      </c>
      <c r="F32" s="4"/>
      <c r="G32" s="4"/>
      <c r="H32" s="4"/>
    </row>
    <row r="33" spans="1:8" x14ac:dyDescent="0.25">
      <c r="A33" s="875" t="s">
        <v>78</v>
      </c>
      <c r="B33" s="876">
        <v>149</v>
      </c>
      <c r="C33" s="877">
        <v>0.99999999999999967</v>
      </c>
      <c r="D33" s="876">
        <v>166</v>
      </c>
      <c r="E33" s="878">
        <v>0.99999999999999989</v>
      </c>
      <c r="F33" s="4"/>
      <c r="G33" s="4"/>
      <c r="H33" s="4"/>
    </row>
    <row r="34" spans="1:8" ht="23.25" customHeight="1" x14ac:dyDescent="0.25">
      <c r="A34" s="1041" t="s">
        <v>495</v>
      </c>
      <c r="B34" s="1041"/>
      <c r="C34" s="1041"/>
      <c r="D34" s="1041"/>
      <c r="E34" s="1041"/>
    </row>
    <row r="35" spans="1:8" ht="26.45" customHeight="1" x14ac:dyDescent="0.25">
      <c r="A35" s="1044"/>
      <c r="B35" s="1044"/>
      <c r="C35" s="1044"/>
      <c r="D35" s="1044"/>
      <c r="E35" s="1044"/>
    </row>
  </sheetData>
  <sheetProtection selectLockedCells="1" selectUnlockedCells="1"/>
  <mergeCells count="5">
    <mergeCell ref="A3:E3"/>
    <mergeCell ref="A4:E4"/>
    <mergeCell ref="A5:E5"/>
    <mergeCell ref="A35:E35"/>
    <mergeCell ref="A34:E34"/>
  </mergeCells>
  <conditionalFormatting sqref="A4:A5">
    <cfRule type="duplicateValues" dxfId="38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13EB-2360-4F90-8ABD-C8F8F59DD1BA}">
  <dimension ref="A1:E15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18.85546875" style="9" customWidth="1"/>
    <col min="2" max="2" width="16.140625" style="9" customWidth="1"/>
    <col min="3" max="3" width="11.42578125" style="9"/>
    <col min="4" max="4" width="17.57031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5" customHeight="1" x14ac:dyDescent="0.25">
      <c r="A3" s="1047" t="s">
        <v>585</v>
      </c>
      <c r="B3" s="1048"/>
      <c r="C3" s="1048"/>
      <c r="D3" s="1048"/>
      <c r="E3" s="1048"/>
    </row>
    <row r="4" spans="1:5" ht="50.25" customHeight="1" x14ac:dyDescent="0.25">
      <c r="A4" s="1049" t="s">
        <v>509</v>
      </c>
      <c r="B4" s="1049"/>
      <c r="C4" s="1049"/>
      <c r="D4" s="1049"/>
      <c r="E4" s="1049"/>
    </row>
    <row r="5" spans="1:5" ht="22.35" customHeight="1" x14ac:dyDescent="0.25">
      <c r="A5" s="1050" t="s">
        <v>197</v>
      </c>
      <c r="B5" s="1050"/>
      <c r="C5" s="1050"/>
      <c r="D5" s="1050"/>
      <c r="E5" s="1050"/>
    </row>
    <row r="6" spans="1:5" x14ac:dyDescent="0.25">
      <c r="A6" s="890"/>
      <c r="B6" s="890"/>
      <c r="C6" s="890"/>
      <c r="D6" s="890"/>
      <c r="E6" s="890"/>
    </row>
    <row r="7" spans="1:5" s="4" customFormat="1" ht="30" customHeight="1" x14ac:dyDescent="0.2">
      <c r="A7" s="880" t="s">
        <v>198</v>
      </c>
      <c r="B7" s="881" t="s">
        <v>199</v>
      </c>
      <c r="C7" s="881" t="s">
        <v>200</v>
      </c>
      <c r="D7" s="881" t="s">
        <v>201</v>
      </c>
      <c r="E7" s="882" t="s">
        <v>200</v>
      </c>
    </row>
    <row r="8" spans="1:5" s="4" customFormat="1" ht="14.25" x14ac:dyDescent="0.2">
      <c r="A8" s="865" t="s">
        <v>202</v>
      </c>
      <c r="B8" s="873">
        <v>6</v>
      </c>
      <c r="C8" s="891">
        <v>0.33333333333333331</v>
      </c>
      <c r="D8" s="892">
        <v>6</v>
      </c>
      <c r="E8" s="893">
        <v>0.33333333333333331</v>
      </c>
    </row>
    <row r="9" spans="1:5" s="4" customFormat="1" ht="14.25" x14ac:dyDescent="0.2">
      <c r="A9" s="869" t="s">
        <v>204</v>
      </c>
      <c r="B9" s="894">
        <v>8</v>
      </c>
      <c r="C9" s="895">
        <v>0.44444444444444442</v>
      </c>
      <c r="D9" s="896">
        <v>8</v>
      </c>
      <c r="E9" s="897">
        <v>0.44444444444444442</v>
      </c>
    </row>
    <row r="10" spans="1:5" s="4" customFormat="1" ht="14.25" x14ac:dyDescent="0.2">
      <c r="A10" s="865" t="s">
        <v>212</v>
      </c>
      <c r="B10" s="873">
        <v>2</v>
      </c>
      <c r="C10" s="891">
        <v>0.1111111111111111</v>
      </c>
      <c r="D10" s="892">
        <v>2</v>
      </c>
      <c r="E10" s="893">
        <v>0.1111111111111111</v>
      </c>
    </row>
    <row r="11" spans="1:5" s="4" customFormat="1" ht="18" customHeight="1" x14ac:dyDescent="0.2">
      <c r="A11" s="869" t="s">
        <v>229</v>
      </c>
      <c r="B11" s="894">
        <v>1</v>
      </c>
      <c r="C11" s="895">
        <v>5.5555555555555552E-2</v>
      </c>
      <c r="D11" s="896">
        <v>1</v>
      </c>
      <c r="E11" s="897">
        <v>5.5555555555555552E-2</v>
      </c>
    </row>
    <row r="12" spans="1:5" s="4" customFormat="1" ht="14.25" x14ac:dyDescent="0.2">
      <c r="A12" s="865" t="s">
        <v>215</v>
      </c>
      <c r="B12" s="873">
        <v>1</v>
      </c>
      <c r="C12" s="891">
        <v>5.5555555555555552E-2</v>
      </c>
      <c r="D12" s="892">
        <v>1</v>
      </c>
      <c r="E12" s="893">
        <v>5.5555555555555552E-2</v>
      </c>
    </row>
    <row r="13" spans="1:5" s="4" customFormat="1" ht="14.25" x14ac:dyDescent="0.2">
      <c r="A13" s="875" t="s">
        <v>78</v>
      </c>
      <c r="B13" s="876">
        <v>18</v>
      </c>
      <c r="C13" s="877">
        <v>1</v>
      </c>
      <c r="D13" s="876">
        <v>18</v>
      </c>
      <c r="E13" s="878">
        <v>1</v>
      </c>
    </row>
    <row r="14" spans="1:5" s="4" customFormat="1" ht="22.5" customHeight="1" x14ac:dyDescent="0.2">
      <c r="A14" s="1041" t="s">
        <v>495</v>
      </c>
      <c r="B14" s="1041"/>
      <c r="C14" s="1041"/>
      <c r="D14" s="1041"/>
      <c r="E14" s="1041"/>
    </row>
    <row r="15" spans="1:5" s="4" customFormat="1" ht="28.7" customHeight="1" x14ac:dyDescent="0.2">
      <c r="A15" s="1044"/>
      <c r="B15" s="1044"/>
      <c r="C15" s="1044"/>
      <c r="D15" s="1044"/>
      <c r="E15" s="1044"/>
    </row>
  </sheetData>
  <sheetProtection selectLockedCells="1" selectUnlockedCells="1"/>
  <mergeCells count="5">
    <mergeCell ref="A3:E3"/>
    <mergeCell ref="A4:E4"/>
    <mergeCell ref="A5:E5"/>
    <mergeCell ref="A15:E15"/>
    <mergeCell ref="A14:E14"/>
  </mergeCells>
  <conditionalFormatting sqref="A4:A5">
    <cfRule type="duplicateValues" dxfId="37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7191-51DA-4A53-8D20-5514D6BB6256}">
  <dimension ref="A1:H33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31" style="9" customWidth="1"/>
    <col min="2" max="3" width="19.28515625" style="9" customWidth="1"/>
    <col min="4" max="4" width="14.425781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6.5" customHeight="1" x14ac:dyDescent="0.25">
      <c r="A3" s="956" t="s">
        <v>585</v>
      </c>
      <c r="B3" s="957"/>
      <c r="C3" s="957"/>
      <c r="D3" s="957"/>
      <c r="E3" s="957"/>
    </row>
    <row r="4" spans="1:5" ht="35.450000000000003" customHeight="1" x14ac:dyDescent="0.25">
      <c r="A4" s="1049" t="s">
        <v>510</v>
      </c>
      <c r="B4" s="1049"/>
      <c r="C4" s="1049"/>
      <c r="D4" s="1049"/>
      <c r="E4" s="1049"/>
    </row>
    <row r="5" spans="1:5" ht="22.35" customHeight="1" x14ac:dyDescent="0.25">
      <c r="A5" s="1050" t="s">
        <v>197</v>
      </c>
      <c r="B5" s="1050"/>
      <c r="C5" s="1050"/>
      <c r="D5" s="1050"/>
      <c r="E5" s="1050"/>
    </row>
    <row r="6" spans="1:5" x14ac:dyDescent="0.25">
      <c r="A6" s="879"/>
      <c r="B6" s="879"/>
      <c r="C6" s="879"/>
      <c r="D6" s="879"/>
      <c r="E6" s="879"/>
    </row>
    <row r="7" spans="1:5" s="4" customFormat="1" ht="30" customHeight="1" x14ac:dyDescent="0.2">
      <c r="A7" s="880" t="s">
        <v>198</v>
      </c>
      <c r="B7" s="881" t="s">
        <v>199</v>
      </c>
      <c r="C7" s="881" t="s">
        <v>200</v>
      </c>
      <c r="D7" s="881" t="s">
        <v>201</v>
      </c>
      <c r="E7" s="882" t="s">
        <v>200</v>
      </c>
    </row>
    <row r="8" spans="1:5" s="4" customFormat="1" ht="14.25" x14ac:dyDescent="0.25">
      <c r="A8" s="898" t="s">
        <v>202</v>
      </c>
      <c r="B8" s="866">
        <v>42</v>
      </c>
      <c r="C8" s="867">
        <v>0.16342412451361868</v>
      </c>
      <c r="D8" s="866">
        <v>41</v>
      </c>
      <c r="E8" s="868">
        <v>0.1553030303030303</v>
      </c>
    </row>
    <row r="9" spans="1:5" s="4" customFormat="1" ht="28.5" x14ac:dyDescent="0.2">
      <c r="A9" s="899" t="s">
        <v>497</v>
      </c>
      <c r="B9" s="870">
        <v>1</v>
      </c>
      <c r="C9" s="871">
        <v>3.8910505836575876E-3</v>
      </c>
      <c r="D9" s="870">
        <v>1</v>
      </c>
      <c r="E9" s="872">
        <v>3.787878787878788E-3</v>
      </c>
    </row>
    <row r="10" spans="1:5" s="4" customFormat="1" ht="14.25" x14ac:dyDescent="0.25">
      <c r="A10" s="898" t="s">
        <v>203</v>
      </c>
      <c r="B10" s="866">
        <v>12</v>
      </c>
      <c r="C10" s="867">
        <v>4.6692607003891051E-2</v>
      </c>
      <c r="D10" s="866">
        <v>12</v>
      </c>
      <c r="E10" s="868">
        <v>4.5454545454545456E-2</v>
      </c>
    </row>
    <row r="11" spans="1:5" s="4" customFormat="1" ht="18" customHeight="1" x14ac:dyDescent="0.25">
      <c r="A11" s="900" t="s">
        <v>204</v>
      </c>
      <c r="B11" s="870">
        <v>84</v>
      </c>
      <c r="C11" s="871">
        <v>0.32684824902723736</v>
      </c>
      <c r="D11" s="870">
        <v>95</v>
      </c>
      <c r="E11" s="872">
        <v>0.35984848484848486</v>
      </c>
    </row>
    <row r="12" spans="1:5" s="4" customFormat="1" ht="14.25" x14ac:dyDescent="0.25">
      <c r="A12" s="898" t="s">
        <v>205</v>
      </c>
      <c r="B12" s="866">
        <v>10</v>
      </c>
      <c r="C12" s="867">
        <v>3.8910505836575876E-2</v>
      </c>
      <c r="D12" s="866">
        <v>11</v>
      </c>
      <c r="E12" s="868">
        <v>4.1666666666666664E-2</v>
      </c>
    </row>
    <row r="13" spans="1:5" s="4" customFormat="1" ht="14.25" x14ac:dyDescent="0.25">
      <c r="A13" s="900" t="s">
        <v>206</v>
      </c>
      <c r="B13" s="870">
        <v>3</v>
      </c>
      <c r="C13" s="871">
        <v>1.1673151750972763E-2</v>
      </c>
      <c r="D13" s="870">
        <v>3</v>
      </c>
      <c r="E13" s="872">
        <v>1.1363636363636364E-2</v>
      </c>
    </row>
    <row r="14" spans="1:5" s="4" customFormat="1" ht="14.25" x14ac:dyDescent="0.25">
      <c r="A14" s="898" t="s">
        <v>207</v>
      </c>
      <c r="B14" s="866">
        <v>4</v>
      </c>
      <c r="C14" s="867">
        <v>1.556420233463035E-2</v>
      </c>
      <c r="D14" s="866">
        <v>4</v>
      </c>
      <c r="E14" s="868">
        <v>1.5151515151515152E-2</v>
      </c>
    </row>
    <row r="15" spans="1:5" s="4" customFormat="1" ht="14.25" x14ac:dyDescent="0.25">
      <c r="A15" s="900" t="s">
        <v>220</v>
      </c>
      <c r="B15" s="870">
        <v>9</v>
      </c>
      <c r="C15" s="871">
        <v>3.5019455252918288E-2</v>
      </c>
      <c r="D15" s="870">
        <v>9</v>
      </c>
      <c r="E15" s="872">
        <v>3.4090909090909088E-2</v>
      </c>
    </row>
    <row r="16" spans="1:5" s="4" customFormat="1" ht="14.25" x14ac:dyDescent="0.25">
      <c r="A16" s="898" t="s">
        <v>221</v>
      </c>
      <c r="B16" s="866">
        <v>2</v>
      </c>
      <c r="C16" s="867">
        <v>7.7821011673151752E-3</v>
      </c>
      <c r="D16" s="866">
        <v>2</v>
      </c>
      <c r="E16" s="868">
        <v>7.575757575757576E-3</v>
      </c>
    </row>
    <row r="17" spans="1:8" s="4" customFormat="1" ht="14.25" x14ac:dyDescent="0.25">
      <c r="A17" s="900" t="s">
        <v>222</v>
      </c>
      <c r="B17" s="870">
        <v>2</v>
      </c>
      <c r="C17" s="871">
        <v>7.7821011673151752E-3</v>
      </c>
      <c r="D17" s="870">
        <v>2</v>
      </c>
      <c r="E17" s="872">
        <v>7.575757575757576E-3</v>
      </c>
    </row>
    <row r="18" spans="1:8" s="4" customFormat="1" ht="14.25" x14ac:dyDescent="0.25">
      <c r="A18" s="898" t="s">
        <v>208</v>
      </c>
      <c r="B18" s="866">
        <v>3</v>
      </c>
      <c r="C18" s="867">
        <v>1.1673151750972763E-2</v>
      </c>
      <c r="D18" s="866">
        <v>3</v>
      </c>
      <c r="E18" s="868">
        <v>1.1363636363636364E-2</v>
      </c>
    </row>
    <row r="19" spans="1:8" s="4" customFormat="1" ht="14.25" x14ac:dyDescent="0.25">
      <c r="A19" s="900" t="s">
        <v>209</v>
      </c>
      <c r="B19" s="870">
        <v>7</v>
      </c>
      <c r="C19" s="871">
        <v>2.7237354085603113E-2</v>
      </c>
      <c r="D19" s="870">
        <v>7</v>
      </c>
      <c r="E19" s="872">
        <v>2.6515151515151516E-2</v>
      </c>
    </row>
    <row r="20" spans="1:8" s="4" customFormat="1" ht="14.25" x14ac:dyDescent="0.25">
      <c r="A20" s="898" t="s">
        <v>223</v>
      </c>
      <c r="B20" s="866">
        <v>5</v>
      </c>
      <c r="C20" s="867">
        <v>1.9455252918287938E-2</v>
      </c>
      <c r="D20" s="866">
        <v>4</v>
      </c>
      <c r="E20" s="868">
        <v>1.5151515151515152E-2</v>
      </c>
    </row>
    <row r="21" spans="1:8" s="4" customFormat="1" ht="14.25" x14ac:dyDescent="0.25">
      <c r="A21" s="900" t="s">
        <v>235</v>
      </c>
      <c r="B21" s="894">
        <v>0</v>
      </c>
      <c r="C21" s="871">
        <v>0</v>
      </c>
      <c r="D21" s="894">
        <v>0</v>
      </c>
      <c r="E21" s="901">
        <v>0</v>
      </c>
    </row>
    <row r="22" spans="1:8" s="4" customFormat="1" ht="14.25" x14ac:dyDescent="0.25">
      <c r="A22" s="898" t="s">
        <v>224</v>
      </c>
      <c r="B22" s="866">
        <v>7</v>
      </c>
      <c r="C22" s="867">
        <v>2.7237354085603113E-2</v>
      </c>
      <c r="D22" s="866">
        <v>6</v>
      </c>
      <c r="E22" s="868">
        <v>2.2727272727272728E-2</v>
      </c>
    </row>
    <row r="23" spans="1:8" s="4" customFormat="1" ht="16.350000000000001" customHeight="1" x14ac:dyDescent="0.25">
      <c r="A23" s="900" t="s">
        <v>210</v>
      </c>
      <c r="B23" s="870">
        <v>3</v>
      </c>
      <c r="C23" s="871">
        <v>1.1673151750972763E-2</v>
      </c>
      <c r="D23" s="870">
        <v>3</v>
      </c>
      <c r="E23" s="872">
        <v>1.1363636363636364E-2</v>
      </c>
    </row>
    <row r="24" spans="1:8" x14ac:dyDescent="0.25">
      <c r="A24" s="898" t="s">
        <v>225</v>
      </c>
      <c r="B24" s="866">
        <v>3</v>
      </c>
      <c r="C24" s="867">
        <v>1.1673151750972763E-2</v>
      </c>
      <c r="D24" s="866">
        <v>1</v>
      </c>
      <c r="E24" s="868">
        <v>3.787878787878788E-3</v>
      </c>
      <c r="F24" s="4"/>
      <c r="G24" s="4"/>
      <c r="H24" s="4"/>
    </row>
    <row r="25" spans="1:8" x14ac:dyDescent="0.25">
      <c r="A25" s="900" t="s">
        <v>211</v>
      </c>
      <c r="B25" s="870">
        <v>6</v>
      </c>
      <c r="C25" s="871">
        <v>2.3346303501945526E-2</v>
      </c>
      <c r="D25" s="870">
        <v>5</v>
      </c>
      <c r="E25" s="872">
        <v>1.893939393939394E-2</v>
      </c>
      <c r="F25" s="4"/>
      <c r="G25" s="4"/>
      <c r="H25" s="4"/>
    </row>
    <row r="26" spans="1:8" x14ac:dyDescent="0.25">
      <c r="A26" s="898" t="s">
        <v>227</v>
      </c>
      <c r="B26" s="866">
        <v>2</v>
      </c>
      <c r="C26" s="867">
        <v>7.7821011673151752E-3</v>
      </c>
      <c r="D26" s="866">
        <v>2</v>
      </c>
      <c r="E26" s="868">
        <v>7.575757575757576E-3</v>
      </c>
      <c r="F26" s="4"/>
      <c r="G26" s="4"/>
      <c r="H26" s="4"/>
    </row>
    <row r="27" spans="1:8" x14ac:dyDescent="0.25">
      <c r="A27" s="900" t="s">
        <v>212</v>
      </c>
      <c r="B27" s="870">
        <v>6</v>
      </c>
      <c r="C27" s="871">
        <v>2.3346303501945526E-2</v>
      </c>
      <c r="D27" s="870">
        <v>8</v>
      </c>
      <c r="E27" s="872">
        <v>3.0303030303030304E-2</v>
      </c>
      <c r="F27" s="4"/>
      <c r="G27" s="4"/>
      <c r="H27" s="4"/>
    </row>
    <row r="28" spans="1:8" x14ac:dyDescent="0.25">
      <c r="A28" s="898" t="s">
        <v>213</v>
      </c>
      <c r="B28" s="866">
        <v>12</v>
      </c>
      <c r="C28" s="867">
        <v>4.6692607003891051E-2</v>
      </c>
      <c r="D28" s="866">
        <v>12</v>
      </c>
      <c r="E28" s="868">
        <v>4.5454545454545456E-2</v>
      </c>
      <c r="F28" s="4"/>
      <c r="G28" s="4"/>
      <c r="H28" s="4"/>
    </row>
    <row r="29" spans="1:8" x14ac:dyDescent="0.25">
      <c r="A29" s="900" t="s">
        <v>214</v>
      </c>
      <c r="B29" s="870">
        <v>1</v>
      </c>
      <c r="C29" s="871">
        <v>3.8910505836575876E-3</v>
      </c>
      <c r="D29" s="870">
        <v>1</v>
      </c>
      <c r="E29" s="872">
        <v>3.787878787878788E-3</v>
      </c>
      <c r="F29" s="4"/>
      <c r="G29" s="4"/>
      <c r="H29" s="4"/>
    </row>
    <row r="30" spans="1:8" x14ac:dyDescent="0.25">
      <c r="A30" s="898" t="s">
        <v>229</v>
      </c>
      <c r="B30" s="866">
        <v>5</v>
      </c>
      <c r="C30" s="867">
        <v>1.9455252918287938E-2</v>
      </c>
      <c r="D30" s="866">
        <v>4</v>
      </c>
      <c r="E30" s="868">
        <v>1.5151515151515152E-2</v>
      </c>
      <c r="F30" s="4"/>
      <c r="G30" s="4"/>
      <c r="H30" s="4"/>
    </row>
    <row r="31" spans="1:8" x14ac:dyDescent="0.25">
      <c r="A31" s="898" t="s">
        <v>215</v>
      </c>
      <c r="B31" s="866">
        <v>28</v>
      </c>
      <c r="C31" s="867">
        <v>0.10894941634241245</v>
      </c>
      <c r="D31" s="866">
        <v>28</v>
      </c>
      <c r="E31" s="868">
        <v>0.10606060606060606</v>
      </c>
      <c r="F31" s="4"/>
      <c r="G31" s="4"/>
      <c r="H31" s="4"/>
    </row>
    <row r="32" spans="1:8" s="4" customFormat="1" ht="18.600000000000001" customHeight="1" x14ac:dyDescent="0.25">
      <c r="A32" s="902" t="s">
        <v>78</v>
      </c>
      <c r="B32" s="876">
        <v>257</v>
      </c>
      <c r="C32" s="877">
        <v>1</v>
      </c>
      <c r="D32" s="876">
        <v>264</v>
      </c>
      <c r="E32" s="878">
        <v>0.99999999999999978</v>
      </c>
    </row>
    <row r="33" spans="1:5" ht="15" customHeight="1" x14ac:dyDescent="0.25">
      <c r="A33" s="1041" t="s">
        <v>495</v>
      </c>
      <c r="B33" s="1041"/>
      <c r="C33" s="1041"/>
      <c r="D33" s="1041"/>
      <c r="E33" s="1041"/>
    </row>
  </sheetData>
  <sheetProtection selectLockedCells="1" selectUnlockedCells="1"/>
  <mergeCells count="4">
    <mergeCell ref="A3:E3"/>
    <mergeCell ref="A4:E4"/>
    <mergeCell ref="A5:E5"/>
    <mergeCell ref="A33:E33"/>
  </mergeCells>
  <conditionalFormatting sqref="A4:A5">
    <cfRule type="duplicateValues" dxfId="36" priority="3"/>
  </conditionalFormatting>
  <conditionalFormatting sqref="A8:A32">
    <cfRule type="duplicateValues" dxfId="35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3532-020C-4018-9F44-2A1C68F69B6F}">
  <dimension ref="A1:G35"/>
  <sheetViews>
    <sheetView showGridLines="0" zoomScaleNormal="87" workbookViewId="0">
      <selection activeCell="A3" sqref="A3:E3"/>
    </sheetView>
  </sheetViews>
  <sheetFormatPr baseColWidth="10" defaultColWidth="11.42578125" defaultRowHeight="15" x14ac:dyDescent="0.25"/>
  <cols>
    <col min="1" max="1" width="27.140625" style="9" customWidth="1"/>
    <col min="2" max="2" width="15.85546875" style="9" customWidth="1"/>
    <col min="3" max="3" width="11.42578125" style="9"/>
    <col min="4" max="4" width="16.5703125" style="9" customWidth="1"/>
    <col min="5" max="5" width="16" style="9" customWidth="1"/>
    <col min="6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48.75" customHeight="1" x14ac:dyDescent="0.25">
      <c r="A3" s="956" t="s">
        <v>585</v>
      </c>
      <c r="B3" s="957"/>
      <c r="C3" s="957"/>
      <c r="D3" s="957"/>
      <c r="E3" s="957"/>
    </row>
    <row r="4" spans="1:5" ht="68.25" customHeight="1" x14ac:dyDescent="0.25">
      <c r="A4" s="1049" t="s">
        <v>511</v>
      </c>
      <c r="B4" s="1049"/>
      <c r="C4" s="1049"/>
      <c r="D4" s="1049"/>
      <c r="E4" s="1049"/>
    </row>
    <row r="5" spans="1:5" ht="22.35" customHeight="1" x14ac:dyDescent="0.25">
      <c r="A5" s="1050" t="s">
        <v>197</v>
      </c>
      <c r="B5" s="1050"/>
      <c r="C5" s="1050"/>
      <c r="D5" s="1050"/>
      <c r="E5" s="1050"/>
    </row>
    <row r="6" spans="1:5" x14ac:dyDescent="0.25">
      <c r="A6" s="890"/>
      <c r="B6" s="890"/>
      <c r="C6" s="890"/>
      <c r="D6" s="890"/>
      <c r="E6" s="890"/>
    </row>
    <row r="7" spans="1:5" s="4" customFormat="1" ht="30" customHeight="1" x14ac:dyDescent="0.2">
      <c r="A7" s="880" t="s">
        <v>198</v>
      </c>
      <c r="B7" s="881" t="s">
        <v>199</v>
      </c>
      <c r="C7" s="881" t="s">
        <v>200</v>
      </c>
      <c r="D7" s="881" t="s">
        <v>201</v>
      </c>
      <c r="E7" s="882" t="s">
        <v>200</v>
      </c>
    </row>
    <row r="8" spans="1:5" s="4" customFormat="1" ht="14.25" x14ac:dyDescent="0.25">
      <c r="A8" s="903" t="s">
        <v>202</v>
      </c>
      <c r="B8" s="904">
        <v>23</v>
      </c>
      <c r="C8" s="905">
        <v>0.10176991150442478</v>
      </c>
      <c r="D8" s="906">
        <v>28</v>
      </c>
      <c r="E8" s="907">
        <v>0.11618257261410789</v>
      </c>
    </row>
    <row r="9" spans="1:5" s="4" customFormat="1" ht="14.25" x14ac:dyDescent="0.25">
      <c r="A9" s="898" t="s">
        <v>203</v>
      </c>
      <c r="B9" s="873">
        <v>13</v>
      </c>
      <c r="C9" s="891">
        <v>5.7522123893805309E-2</v>
      </c>
      <c r="D9" s="908">
        <v>15</v>
      </c>
      <c r="E9" s="909">
        <v>6.2240663900414939E-2</v>
      </c>
    </row>
    <row r="10" spans="1:5" s="4" customFormat="1" ht="18" customHeight="1" x14ac:dyDescent="0.25">
      <c r="A10" s="900" t="s">
        <v>204</v>
      </c>
      <c r="B10" s="894">
        <v>81</v>
      </c>
      <c r="C10" s="895">
        <v>0.3584070796460177</v>
      </c>
      <c r="D10" s="910">
        <v>83</v>
      </c>
      <c r="E10" s="911">
        <v>0.34439834024896265</v>
      </c>
    </row>
    <row r="11" spans="1:5" s="4" customFormat="1" ht="14.25" x14ac:dyDescent="0.25">
      <c r="A11" s="898" t="s">
        <v>205</v>
      </c>
      <c r="B11" s="873">
        <v>6</v>
      </c>
      <c r="C11" s="891">
        <v>2.6548672566371681E-2</v>
      </c>
      <c r="D11" s="908">
        <v>11</v>
      </c>
      <c r="E11" s="909">
        <v>4.5643153526970952E-2</v>
      </c>
    </row>
    <row r="12" spans="1:5" s="4" customFormat="1" ht="14.25" x14ac:dyDescent="0.25">
      <c r="A12" s="900" t="s">
        <v>206</v>
      </c>
      <c r="B12" s="894">
        <v>5</v>
      </c>
      <c r="C12" s="895">
        <v>2.2123893805309734E-2</v>
      </c>
      <c r="D12" s="910">
        <v>7</v>
      </c>
      <c r="E12" s="911">
        <v>2.9045643153526972E-2</v>
      </c>
    </row>
    <row r="13" spans="1:5" s="4" customFormat="1" ht="14.25" x14ac:dyDescent="0.25">
      <c r="A13" s="898" t="s">
        <v>207</v>
      </c>
      <c r="B13" s="873">
        <v>2</v>
      </c>
      <c r="C13" s="891">
        <v>8.8495575221238937E-3</v>
      </c>
      <c r="D13" s="908">
        <v>4</v>
      </c>
      <c r="E13" s="909">
        <v>1.6597510373443983E-2</v>
      </c>
    </row>
    <row r="14" spans="1:5" s="4" customFormat="1" ht="14.25" x14ac:dyDescent="0.25">
      <c r="A14" s="900" t="s">
        <v>218</v>
      </c>
      <c r="B14" s="894">
        <v>1</v>
      </c>
      <c r="C14" s="895">
        <v>4.4247787610619468E-3</v>
      </c>
      <c r="D14" s="910">
        <v>1</v>
      </c>
      <c r="E14" s="911">
        <v>4.1493775933609959E-3</v>
      </c>
    </row>
    <row r="15" spans="1:5" s="4" customFormat="1" ht="14.25" x14ac:dyDescent="0.25">
      <c r="A15" s="898" t="s">
        <v>219</v>
      </c>
      <c r="B15" s="873">
        <v>1</v>
      </c>
      <c r="C15" s="891">
        <v>4.4247787610619468E-3</v>
      </c>
      <c r="D15" s="908">
        <v>2</v>
      </c>
      <c r="E15" s="909">
        <v>8.2987551867219917E-3</v>
      </c>
    </row>
    <row r="16" spans="1:5" s="4" customFormat="1" ht="14.25" x14ac:dyDescent="0.25">
      <c r="A16" s="900" t="s">
        <v>220</v>
      </c>
      <c r="B16" s="894">
        <v>11</v>
      </c>
      <c r="C16" s="895">
        <v>4.8672566371681415E-2</v>
      </c>
      <c r="D16" s="910">
        <v>8</v>
      </c>
      <c r="E16" s="911">
        <v>3.3195020746887967E-2</v>
      </c>
    </row>
    <row r="17" spans="1:7" s="4" customFormat="1" ht="14.25" x14ac:dyDescent="0.25">
      <c r="A17" s="898" t="s">
        <v>221</v>
      </c>
      <c r="B17" s="873">
        <v>3</v>
      </c>
      <c r="C17" s="891">
        <v>1.3274336283185841E-2</v>
      </c>
      <c r="D17" s="908">
        <v>3</v>
      </c>
      <c r="E17" s="909">
        <v>1.2448132780082987E-2</v>
      </c>
    </row>
    <row r="18" spans="1:7" s="4" customFormat="1" ht="14.25" x14ac:dyDescent="0.25">
      <c r="A18" s="900" t="s">
        <v>208</v>
      </c>
      <c r="B18" s="894">
        <v>1</v>
      </c>
      <c r="C18" s="895">
        <v>4.4247787610619468E-3</v>
      </c>
      <c r="D18" s="910">
        <v>1</v>
      </c>
      <c r="E18" s="911">
        <v>4.1493775933609959E-3</v>
      </c>
    </row>
    <row r="19" spans="1:7" s="4" customFormat="1" ht="14.25" x14ac:dyDescent="0.25">
      <c r="A19" s="898" t="s">
        <v>209</v>
      </c>
      <c r="B19" s="873">
        <v>8</v>
      </c>
      <c r="C19" s="891">
        <v>3.5398230088495575E-2</v>
      </c>
      <c r="D19" s="908">
        <v>8</v>
      </c>
      <c r="E19" s="909">
        <v>3.3195020746887967E-2</v>
      </c>
    </row>
    <row r="20" spans="1:7" s="4" customFormat="1" ht="14.25" x14ac:dyDescent="0.25">
      <c r="A20" s="900" t="s">
        <v>512</v>
      </c>
      <c r="B20" s="894">
        <v>2</v>
      </c>
      <c r="C20" s="895">
        <v>8.8495575221238937E-3</v>
      </c>
      <c r="D20" s="910">
        <v>1</v>
      </c>
      <c r="E20" s="911">
        <v>4.1493775933609959E-3</v>
      </c>
    </row>
    <row r="21" spans="1:7" s="4" customFormat="1" ht="14.25" x14ac:dyDescent="0.25">
      <c r="A21" s="898" t="s">
        <v>223</v>
      </c>
      <c r="B21" s="873">
        <v>3</v>
      </c>
      <c r="C21" s="891">
        <v>1.3274336283185841E-2</v>
      </c>
      <c r="D21" s="908">
        <v>5</v>
      </c>
      <c r="E21" s="909">
        <v>2.0746887966804978E-2</v>
      </c>
    </row>
    <row r="22" spans="1:7" s="4" customFormat="1" ht="16.350000000000001" customHeight="1" x14ac:dyDescent="0.25">
      <c r="A22" s="900" t="s">
        <v>235</v>
      </c>
      <c r="B22" s="894">
        <v>1</v>
      </c>
      <c r="C22" s="895">
        <v>4.4247787610619468E-3</v>
      </c>
      <c r="D22" s="910">
        <v>1</v>
      </c>
      <c r="E22" s="911">
        <v>4.1493775933609959E-3</v>
      </c>
    </row>
    <row r="23" spans="1:7" x14ac:dyDescent="0.25">
      <c r="A23" s="898" t="s">
        <v>224</v>
      </c>
      <c r="B23" s="873">
        <v>2</v>
      </c>
      <c r="C23" s="891">
        <v>8.8495575221238937E-3</v>
      </c>
      <c r="D23" s="908">
        <v>1</v>
      </c>
      <c r="E23" s="909">
        <v>4.1493775933609959E-3</v>
      </c>
      <c r="F23" s="4"/>
      <c r="G23" s="4"/>
    </row>
    <row r="24" spans="1:7" x14ac:dyDescent="0.25">
      <c r="A24" s="900" t="s">
        <v>210</v>
      </c>
      <c r="B24" s="894">
        <v>2</v>
      </c>
      <c r="C24" s="895">
        <v>8.8495575221238937E-3</v>
      </c>
      <c r="D24" s="910">
        <v>1</v>
      </c>
      <c r="E24" s="911">
        <v>4.1493775933609959E-3</v>
      </c>
      <c r="F24" s="4"/>
      <c r="G24" s="4"/>
    </row>
    <row r="25" spans="1:7" x14ac:dyDescent="0.25">
      <c r="A25" s="898" t="s">
        <v>225</v>
      </c>
      <c r="B25" s="873">
        <v>3</v>
      </c>
      <c r="C25" s="891">
        <v>1.3274336283185841E-2</v>
      </c>
      <c r="D25" s="908">
        <v>2</v>
      </c>
      <c r="E25" s="909">
        <v>8.2987551867219917E-3</v>
      </c>
      <c r="F25" s="4"/>
      <c r="G25" s="4"/>
    </row>
    <row r="26" spans="1:7" x14ac:dyDescent="0.25">
      <c r="A26" s="900" t="s">
        <v>211</v>
      </c>
      <c r="B26" s="894">
        <v>3</v>
      </c>
      <c r="C26" s="895">
        <v>1.3274336283185841E-2</v>
      </c>
      <c r="D26" s="910">
        <v>2</v>
      </c>
      <c r="E26" s="911">
        <v>8.2987551867219917E-3</v>
      </c>
      <c r="F26" s="4"/>
      <c r="G26" s="4"/>
    </row>
    <row r="27" spans="1:7" x14ac:dyDescent="0.25">
      <c r="A27" s="898" t="s">
        <v>227</v>
      </c>
      <c r="B27" s="873">
        <v>7</v>
      </c>
      <c r="C27" s="891">
        <v>3.0973451327433628E-2</v>
      </c>
      <c r="D27" s="908">
        <v>8</v>
      </c>
      <c r="E27" s="909">
        <v>3.3195020746887967E-2</v>
      </c>
      <c r="F27" s="4"/>
      <c r="G27" s="4"/>
    </row>
    <row r="28" spans="1:7" x14ac:dyDescent="0.25">
      <c r="A28" s="900" t="s">
        <v>212</v>
      </c>
      <c r="B28" s="894">
        <v>8</v>
      </c>
      <c r="C28" s="895">
        <v>3.5398230088495575E-2</v>
      </c>
      <c r="D28" s="910">
        <v>5</v>
      </c>
      <c r="E28" s="911">
        <v>2.0746887966804978E-2</v>
      </c>
      <c r="F28" s="4"/>
    </row>
    <row r="29" spans="1:7" x14ac:dyDescent="0.25">
      <c r="A29" s="898" t="s">
        <v>213</v>
      </c>
      <c r="B29" s="873">
        <v>7</v>
      </c>
      <c r="C29" s="891">
        <v>3.0973451327433628E-2</v>
      </c>
      <c r="D29" s="908">
        <v>6</v>
      </c>
      <c r="E29" s="909">
        <v>2.4896265560165973E-2</v>
      </c>
      <c r="F29" s="4"/>
      <c r="G29" s="4"/>
    </row>
    <row r="30" spans="1:7" x14ac:dyDescent="0.25">
      <c r="A30" s="900" t="s">
        <v>229</v>
      </c>
      <c r="B30" s="894">
        <v>4</v>
      </c>
      <c r="C30" s="895">
        <v>1.7699115044247787E-2</v>
      </c>
      <c r="D30" s="910">
        <v>5</v>
      </c>
      <c r="E30" s="911">
        <v>2.0746887966804978E-2</v>
      </c>
      <c r="F30" s="4"/>
      <c r="G30" s="4"/>
    </row>
    <row r="31" spans="1:7" x14ac:dyDescent="0.25">
      <c r="A31" s="898" t="s">
        <v>215</v>
      </c>
      <c r="B31" s="873">
        <v>29</v>
      </c>
      <c r="C31" s="891">
        <v>0.12831858407079647</v>
      </c>
      <c r="D31" s="908">
        <v>33</v>
      </c>
      <c r="E31" s="909">
        <v>0.13692946058091288</v>
      </c>
      <c r="F31" s="4"/>
      <c r="G31" s="4"/>
    </row>
    <row r="32" spans="1:7" x14ac:dyDescent="0.25">
      <c r="A32" s="902" t="s">
        <v>78</v>
      </c>
      <c r="B32" s="912">
        <v>226</v>
      </c>
      <c r="C32" s="913">
        <v>1.0000000000000002</v>
      </c>
      <c r="D32" s="912">
        <v>241</v>
      </c>
      <c r="E32" s="914">
        <v>1</v>
      </c>
      <c r="F32" s="432"/>
    </row>
    <row r="33" spans="1:5" ht="23.25" customHeight="1" x14ac:dyDescent="0.25">
      <c r="A33" s="1041" t="s">
        <v>495</v>
      </c>
      <c r="B33" s="1041"/>
      <c r="C33" s="1041"/>
      <c r="D33" s="1041"/>
      <c r="E33" s="1041"/>
    </row>
    <row r="35" spans="1:5" ht="27.6" customHeight="1" x14ac:dyDescent="0.25">
      <c r="A35" s="1044"/>
      <c r="B35" s="1044"/>
      <c r="C35" s="1044"/>
      <c r="D35" s="1044"/>
      <c r="E35" s="1044"/>
    </row>
  </sheetData>
  <sheetProtection selectLockedCells="1" selectUnlockedCells="1"/>
  <mergeCells count="5">
    <mergeCell ref="A3:E3"/>
    <mergeCell ref="A4:E4"/>
    <mergeCell ref="A5:E5"/>
    <mergeCell ref="A35:E35"/>
    <mergeCell ref="A33:E33"/>
  </mergeCells>
  <conditionalFormatting sqref="A4:A5">
    <cfRule type="duplicateValues" dxfId="34" priority="4"/>
  </conditionalFormatting>
  <conditionalFormatting sqref="A8:A32">
    <cfRule type="duplicateValues" dxfId="33" priority="3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8C9B-99E3-4B2F-8607-481AC50DC34A}">
  <dimension ref="A1:G34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32.42578125" style="9" customWidth="1"/>
    <col min="2" max="2" width="17.85546875" style="9" customWidth="1"/>
    <col min="3" max="3" width="11.42578125" style="9"/>
    <col min="4" max="4" width="16.57031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61.5" customHeight="1" x14ac:dyDescent="0.25">
      <c r="A3" s="956" t="s">
        <v>585</v>
      </c>
      <c r="B3" s="957"/>
      <c r="C3" s="957"/>
      <c r="D3" s="957"/>
      <c r="E3" s="957"/>
    </row>
    <row r="4" spans="1:5" ht="35.450000000000003" customHeight="1" x14ac:dyDescent="0.25">
      <c r="A4" s="1049" t="s">
        <v>70</v>
      </c>
      <c r="B4" s="1049"/>
      <c r="C4" s="1049"/>
      <c r="D4" s="1049"/>
      <c r="E4" s="1049"/>
    </row>
    <row r="5" spans="1:5" ht="22.35" customHeight="1" x14ac:dyDescent="0.25">
      <c r="A5" s="1050" t="s">
        <v>197</v>
      </c>
      <c r="B5" s="1050"/>
      <c r="C5" s="1050"/>
      <c r="D5" s="1050"/>
      <c r="E5" s="1050"/>
    </row>
    <row r="6" spans="1:5" x14ac:dyDescent="0.25">
      <c r="A6" s="890"/>
      <c r="B6" s="890"/>
      <c r="C6" s="890"/>
      <c r="D6" s="890"/>
      <c r="E6" s="890"/>
    </row>
    <row r="7" spans="1:5" s="4" customFormat="1" ht="30" customHeight="1" x14ac:dyDescent="0.2">
      <c r="A7" s="880" t="s">
        <v>198</v>
      </c>
      <c r="B7" s="881" t="s">
        <v>199</v>
      </c>
      <c r="C7" s="881" t="s">
        <v>200</v>
      </c>
      <c r="D7" s="881" t="s">
        <v>201</v>
      </c>
      <c r="E7" s="882" t="s">
        <v>200</v>
      </c>
    </row>
    <row r="8" spans="1:5" s="4" customFormat="1" ht="14.25" x14ac:dyDescent="0.25">
      <c r="A8" s="898" t="s">
        <v>202</v>
      </c>
      <c r="B8" s="866">
        <v>56</v>
      </c>
      <c r="C8" s="891">
        <v>0.14358974358974358</v>
      </c>
      <c r="D8" s="866">
        <v>64</v>
      </c>
      <c r="E8" s="868">
        <v>0.18028169014084508</v>
      </c>
    </row>
    <row r="9" spans="1:5" s="4" customFormat="1" ht="46.5" customHeight="1" x14ac:dyDescent="0.2">
      <c r="A9" s="869" t="s">
        <v>497</v>
      </c>
      <c r="B9" s="894">
        <v>0</v>
      </c>
      <c r="C9" s="895">
        <v>0</v>
      </c>
      <c r="D9" s="870">
        <v>1</v>
      </c>
      <c r="E9" s="872">
        <v>2.8169014084507044E-3</v>
      </c>
    </row>
    <row r="10" spans="1:5" s="4" customFormat="1" ht="14.25" x14ac:dyDescent="0.25">
      <c r="A10" s="898" t="s">
        <v>203</v>
      </c>
      <c r="B10" s="866">
        <v>16</v>
      </c>
      <c r="C10" s="891">
        <v>4.1025641025641026E-2</v>
      </c>
      <c r="D10" s="866">
        <v>20</v>
      </c>
      <c r="E10" s="868">
        <v>5.6338028169014086E-2</v>
      </c>
    </row>
    <row r="11" spans="1:5" s="4" customFormat="1" ht="18" customHeight="1" x14ac:dyDescent="0.25">
      <c r="A11" s="900" t="s">
        <v>204</v>
      </c>
      <c r="B11" s="870">
        <v>119</v>
      </c>
      <c r="C11" s="895">
        <v>0.30512820512820515</v>
      </c>
      <c r="D11" s="870">
        <v>107</v>
      </c>
      <c r="E11" s="872">
        <v>0.30140845070422534</v>
      </c>
    </row>
    <row r="12" spans="1:5" s="4" customFormat="1" ht="14.25" x14ac:dyDescent="0.25">
      <c r="A12" s="898" t="s">
        <v>205</v>
      </c>
      <c r="B12" s="866">
        <v>13</v>
      </c>
      <c r="C12" s="891">
        <v>3.3333333333333333E-2</v>
      </c>
      <c r="D12" s="866">
        <v>15</v>
      </c>
      <c r="E12" s="868">
        <v>4.2253521126760563E-2</v>
      </c>
    </row>
    <row r="13" spans="1:5" s="4" customFormat="1" ht="14.25" x14ac:dyDescent="0.25">
      <c r="A13" s="900" t="s">
        <v>206</v>
      </c>
      <c r="B13" s="870">
        <v>8</v>
      </c>
      <c r="C13" s="895">
        <v>2.0512820512820513E-2</v>
      </c>
      <c r="D13" s="870">
        <v>10</v>
      </c>
      <c r="E13" s="872">
        <v>2.8169014084507043E-2</v>
      </c>
    </row>
    <row r="14" spans="1:5" s="4" customFormat="1" ht="14.25" x14ac:dyDescent="0.25">
      <c r="A14" s="898" t="s">
        <v>207</v>
      </c>
      <c r="B14" s="866">
        <v>9</v>
      </c>
      <c r="C14" s="891">
        <v>2.3076923076923078E-2</v>
      </c>
      <c r="D14" s="866">
        <v>10</v>
      </c>
      <c r="E14" s="868">
        <v>2.8169014084507043E-2</v>
      </c>
    </row>
    <row r="15" spans="1:5" s="4" customFormat="1" ht="14.25" x14ac:dyDescent="0.25">
      <c r="A15" s="900" t="s">
        <v>219</v>
      </c>
      <c r="B15" s="870">
        <v>1</v>
      </c>
      <c r="C15" s="895">
        <v>2.5641025641025641E-3</v>
      </c>
      <c r="D15" s="870">
        <v>1</v>
      </c>
      <c r="E15" s="872">
        <v>2.8169014084507044E-3</v>
      </c>
    </row>
    <row r="16" spans="1:5" s="4" customFormat="1" ht="14.25" x14ac:dyDescent="0.25">
      <c r="A16" s="898" t="s">
        <v>220</v>
      </c>
      <c r="B16" s="866">
        <v>9</v>
      </c>
      <c r="C16" s="891">
        <v>2.3076923076923078E-2</v>
      </c>
      <c r="D16" s="866">
        <v>9</v>
      </c>
      <c r="E16" s="868">
        <v>2.5352112676056339E-2</v>
      </c>
    </row>
    <row r="17" spans="1:7" s="4" customFormat="1" ht="14.25" x14ac:dyDescent="0.25">
      <c r="A17" s="900" t="s">
        <v>221</v>
      </c>
      <c r="B17" s="870">
        <v>4</v>
      </c>
      <c r="C17" s="895">
        <v>1.0256410256410256E-2</v>
      </c>
      <c r="D17" s="870">
        <v>4</v>
      </c>
      <c r="E17" s="872">
        <v>1.1267605633802818E-2</v>
      </c>
    </row>
    <row r="18" spans="1:7" s="4" customFormat="1" ht="14.25" x14ac:dyDescent="0.25">
      <c r="A18" s="898" t="s">
        <v>222</v>
      </c>
      <c r="B18" s="866">
        <v>1</v>
      </c>
      <c r="C18" s="891">
        <v>2.5641025641025641E-3</v>
      </c>
      <c r="D18" s="866">
        <v>1</v>
      </c>
      <c r="E18" s="868">
        <v>2.8169014084507044E-3</v>
      </c>
    </row>
    <row r="19" spans="1:7" s="4" customFormat="1" ht="14.25" x14ac:dyDescent="0.25">
      <c r="A19" s="900" t="s">
        <v>208</v>
      </c>
      <c r="B19" s="870">
        <v>2</v>
      </c>
      <c r="C19" s="895">
        <v>5.1282051282051282E-3</v>
      </c>
      <c r="D19" s="870">
        <v>3</v>
      </c>
      <c r="E19" s="872">
        <v>8.4507042253521118E-3</v>
      </c>
    </row>
    <row r="20" spans="1:7" s="4" customFormat="1" ht="14.25" x14ac:dyDescent="0.25">
      <c r="A20" s="898" t="s">
        <v>209</v>
      </c>
      <c r="B20" s="866">
        <v>5</v>
      </c>
      <c r="C20" s="891">
        <v>1.282051282051282E-2</v>
      </c>
      <c r="D20" s="866">
        <v>8</v>
      </c>
      <c r="E20" s="868">
        <v>2.2535211267605635E-2</v>
      </c>
    </row>
    <row r="21" spans="1:7" s="4" customFormat="1" ht="14.25" x14ac:dyDescent="0.25">
      <c r="A21" s="900" t="s">
        <v>223</v>
      </c>
      <c r="B21" s="870">
        <v>2</v>
      </c>
      <c r="C21" s="895">
        <v>5.1282051282051282E-3</v>
      </c>
      <c r="D21" s="870">
        <v>3</v>
      </c>
      <c r="E21" s="872">
        <v>8.4507042253521118E-3</v>
      </c>
    </row>
    <row r="22" spans="1:7" s="4" customFormat="1" ht="14.25" x14ac:dyDescent="0.25">
      <c r="A22" s="898" t="s">
        <v>224</v>
      </c>
      <c r="B22" s="866">
        <v>2</v>
      </c>
      <c r="C22" s="891">
        <v>5.1282051282051282E-3</v>
      </c>
      <c r="D22" s="866">
        <v>2</v>
      </c>
      <c r="E22" s="868">
        <v>5.6338028169014088E-3</v>
      </c>
    </row>
    <row r="23" spans="1:7" s="4" customFormat="1" ht="16.350000000000001" customHeight="1" x14ac:dyDescent="0.25">
      <c r="A23" s="900" t="s">
        <v>210</v>
      </c>
      <c r="B23" s="870">
        <v>6</v>
      </c>
      <c r="C23" s="895">
        <v>1.5384615384615385E-2</v>
      </c>
      <c r="D23" s="870">
        <v>5</v>
      </c>
      <c r="E23" s="872">
        <v>1.4084507042253521E-2</v>
      </c>
    </row>
    <row r="24" spans="1:7" x14ac:dyDescent="0.25">
      <c r="A24" s="898" t="s">
        <v>225</v>
      </c>
      <c r="B24" s="866">
        <v>8</v>
      </c>
      <c r="C24" s="891">
        <v>2.0512820512820513E-2</v>
      </c>
      <c r="D24" s="866">
        <v>8</v>
      </c>
      <c r="E24" s="868">
        <v>2.2535211267605635E-2</v>
      </c>
      <c r="F24" s="4"/>
      <c r="G24" s="4"/>
    </row>
    <row r="25" spans="1:7" x14ac:dyDescent="0.25">
      <c r="A25" s="900" t="s">
        <v>211</v>
      </c>
      <c r="B25" s="870">
        <v>9</v>
      </c>
      <c r="C25" s="895">
        <v>2.3076923076923078E-2</v>
      </c>
      <c r="D25" s="870">
        <v>11</v>
      </c>
      <c r="E25" s="872">
        <v>3.0985915492957747E-2</v>
      </c>
      <c r="F25" s="4"/>
      <c r="G25" s="4"/>
    </row>
    <row r="26" spans="1:7" x14ac:dyDescent="0.25">
      <c r="A26" s="898" t="s">
        <v>227</v>
      </c>
      <c r="B26" s="866">
        <v>5</v>
      </c>
      <c r="C26" s="891">
        <v>1.282051282051282E-2</v>
      </c>
      <c r="D26" s="866">
        <v>4</v>
      </c>
      <c r="E26" s="868">
        <v>1.1267605633802818E-2</v>
      </c>
      <c r="F26" s="4"/>
      <c r="G26" s="4"/>
    </row>
    <row r="27" spans="1:7" x14ac:dyDescent="0.25">
      <c r="A27" s="900" t="s">
        <v>212</v>
      </c>
      <c r="B27" s="870">
        <v>7</v>
      </c>
      <c r="C27" s="895">
        <v>1.7948717948717947E-2</v>
      </c>
      <c r="D27" s="870">
        <v>8</v>
      </c>
      <c r="E27" s="872">
        <v>2.2535211267605635E-2</v>
      </c>
      <c r="F27" s="4"/>
      <c r="G27" s="4"/>
    </row>
    <row r="28" spans="1:7" x14ac:dyDescent="0.25">
      <c r="A28" s="898" t="s">
        <v>213</v>
      </c>
      <c r="B28" s="866">
        <v>17</v>
      </c>
      <c r="C28" s="891">
        <v>4.3589743589743588E-2</v>
      </c>
      <c r="D28" s="866">
        <v>15</v>
      </c>
      <c r="E28" s="868">
        <v>4.2253521126760563E-2</v>
      </c>
      <c r="F28" s="4"/>
      <c r="G28" s="4"/>
    </row>
    <row r="29" spans="1:7" x14ac:dyDescent="0.25">
      <c r="A29" s="900" t="s">
        <v>214</v>
      </c>
      <c r="B29" s="870">
        <v>2</v>
      </c>
      <c r="C29" s="895">
        <v>5.1282051282051282E-3</v>
      </c>
      <c r="D29" s="870">
        <v>2</v>
      </c>
      <c r="E29" s="872">
        <v>5.6338028169014088E-3</v>
      </c>
      <c r="F29" s="4"/>
      <c r="G29" s="4"/>
    </row>
    <row r="30" spans="1:7" ht="27.6" customHeight="1" x14ac:dyDescent="0.25">
      <c r="A30" s="898" t="s">
        <v>229</v>
      </c>
      <c r="B30" s="866">
        <v>10</v>
      </c>
      <c r="C30" s="891">
        <v>2.564102564102564E-2</v>
      </c>
      <c r="D30" s="866">
        <v>11</v>
      </c>
      <c r="E30" s="868">
        <v>3.0985915492957747E-2</v>
      </c>
      <c r="F30" s="4"/>
      <c r="G30" s="4"/>
    </row>
    <row r="31" spans="1:7" x14ac:dyDescent="0.25">
      <c r="A31" s="900" t="s">
        <v>215</v>
      </c>
      <c r="B31" s="870">
        <v>34</v>
      </c>
      <c r="C31" s="895">
        <v>8.7179487179487175E-2</v>
      </c>
      <c r="D31" s="870">
        <v>33</v>
      </c>
      <c r="E31" s="872">
        <v>9.295774647887324E-2</v>
      </c>
      <c r="F31" s="4"/>
      <c r="G31" s="4"/>
    </row>
    <row r="32" spans="1:7" x14ac:dyDescent="0.25">
      <c r="A32" s="915" t="s">
        <v>78</v>
      </c>
      <c r="B32" s="886">
        <v>345</v>
      </c>
      <c r="C32" s="916">
        <v>0.88461538461538458</v>
      </c>
      <c r="D32" s="886">
        <v>355</v>
      </c>
      <c r="E32" s="888">
        <v>0.99999999999999944</v>
      </c>
      <c r="F32" s="4"/>
      <c r="G32" s="4"/>
    </row>
    <row r="33" spans="1:5" ht="15" customHeight="1" x14ac:dyDescent="0.25">
      <c r="A33" s="1041" t="s">
        <v>495</v>
      </c>
      <c r="B33" s="1041"/>
      <c r="C33" s="1041"/>
      <c r="D33" s="1041"/>
      <c r="E33" s="1041"/>
    </row>
    <row r="34" spans="1:5" ht="27.6" customHeight="1" x14ac:dyDescent="0.25">
      <c r="A34" s="1044"/>
      <c r="B34" s="1044"/>
      <c r="C34" s="1044"/>
      <c r="D34" s="1044"/>
      <c r="E34" s="1044"/>
    </row>
  </sheetData>
  <sheetProtection selectLockedCells="1" selectUnlockedCells="1"/>
  <mergeCells count="5">
    <mergeCell ref="A3:E3"/>
    <mergeCell ref="A4:E4"/>
    <mergeCell ref="A5:E5"/>
    <mergeCell ref="A34:E34"/>
    <mergeCell ref="A33:E33"/>
  </mergeCells>
  <conditionalFormatting sqref="A4:A5">
    <cfRule type="duplicateValues" dxfId="32" priority="2"/>
  </conditionalFormatting>
  <conditionalFormatting sqref="A8 A10:A32">
    <cfRule type="duplicateValues" dxfId="31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EA03-F3B6-4ABE-8212-8BBCD7DA5B4D}">
  <dimension ref="A1:G27"/>
  <sheetViews>
    <sheetView showGridLines="0" zoomScaleNormal="87" workbookViewId="0">
      <selection activeCell="A3" sqref="A3:E3"/>
    </sheetView>
  </sheetViews>
  <sheetFormatPr baseColWidth="10" defaultColWidth="11.42578125" defaultRowHeight="15" x14ac:dyDescent="0.25"/>
  <cols>
    <col min="1" max="1" width="32.7109375" style="9" customWidth="1"/>
    <col min="2" max="2" width="15.140625" style="9" customWidth="1"/>
    <col min="3" max="3" width="11.42578125" style="9"/>
    <col min="4" max="4" width="14.42578125" style="9" customWidth="1"/>
    <col min="5" max="16384" width="11.42578125" style="9"/>
  </cols>
  <sheetData>
    <row r="1" spans="1:5" s="7" customFormat="1" ht="59.25" customHeight="1" x14ac:dyDescent="0.3"/>
    <row r="2" spans="1:5" s="8" customFormat="1" ht="3.75" customHeight="1" x14ac:dyDescent="0.25"/>
    <row r="3" spans="1:5" ht="54.75" customHeight="1" x14ac:dyDescent="0.25">
      <c r="A3" s="956" t="s">
        <v>585</v>
      </c>
      <c r="B3" s="957"/>
      <c r="C3" s="957"/>
      <c r="D3" s="957"/>
      <c r="E3" s="957"/>
    </row>
    <row r="4" spans="1:5" ht="48" customHeight="1" x14ac:dyDescent="0.25">
      <c r="A4" s="1049" t="s">
        <v>513</v>
      </c>
      <c r="B4" s="1049"/>
      <c r="C4" s="1049"/>
      <c r="D4" s="1049"/>
      <c r="E4" s="1049"/>
    </row>
    <row r="5" spans="1:5" ht="22.35" customHeight="1" x14ac:dyDescent="0.25">
      <c r="A5" s="1050" t="s">
        <v>197</v>
      </c>
      <c r="B5" s="1050"/>
      <c r="C5" s="1050"/>
      <c r="D5" s="1050"/>
      <c r="E5" s="1050"/>
    </row>
    <row r="6" spans="1:5" x14ac:dyDescent="0.25">
      <c r="A6" s="890"/>
      <c r="B6" s="890"/>
      <c r="C6" s="890"/>
      <c r="D6" s="890"/>
      <c r="E6" s="890"/>
    </row>
    <row r="7" spans="1:5" s="4" customFormat="1" ht="52.5" customHeight="1" x14ac:dyDescent="0.2">
      <c r="A7" s="880" t="s">
        <v>198</v>
      </c>
      <c r="B7" s="881" t="s">
        <v>199</v>
      </c>
      <c r="C7" s="881" t="s">
        <v>200</v>
      </c>
      <c r="D7" s="881" t="s">
        <v>201</v>
      </c>
      <c r="E7" s="882" t="s">
        <v>200</v>
      </c>
    </row>
    <row r="8" spans="1:5" s="4" customFormat="1" ht="14.25" x14ac:dyDescent="0.25">
      <c r="A8" s="898" t="s">
        <v>202</v>
      </c>
      <c r="B8" s="866">
        <v>14</v>
      </c>
      <c r="C8" s="891">
        <v>8.9171974522292988E-2</v>
      </c>
      <c r="D8" s="866">
        <v>15</v>
      </c>
      <c r="E8" s="868">
        <v>0.12931034482758622</v>
      </c>
    </row>
    <row r="9" spans="1:5" s="4" customFormat="1" ht="14.25" x14ac:dyDescent="0.25">
      <c r="A9" s="900" t="s">
        <v>203</v>
      </c>
      <c r="B9" s="870">
        <v>7</v>
      </c>
      <c r="C9" s="895">
        <v>4.4585987261146494E-2</v>
      </c>
      <c r="D9" s="870">
        <v>8</v>
      </c>
      <c r="E9" s="872">
        <v>6.8965517241379309E-2</v>
      </c>
    </row>
    <row r="10" spans="1:5" s="4" customFormat="1" ht="14.25" x14ac:dyDescent="0.25">
      <c r="A10" s="898" t="s">
        <v>204</v>
      </c>
      <c r="B10" s="866">
        <v>49</v>
      </c>
      <c r="C10" s="891">
        <v>0.31210191082802546</v>
      </c>
      <c r="D10" s="866">
        <v>55</v>
      </c>
      <c r="E10" s="868">
        <v>0.47413793103448276</v>
      </c>
    </row>
    <row r="11" spans="1:5" s="4" customFormat="1" ht="18" customHeight="1" x14ac:dyDescent="0.25">
      <c r="A11" s="900" t="s">
        <v>205</v>
      </c>
      <c r="B11" s="870">
        <v>3</v>
      </c>
      <c r="C11" s="895">
        <v>1.9108280254777069E-2</v>
      </c>
      <c r="D11" s="870">
        <v>3</v>
      </c>
      <c r="E11" s="872">
        <v>2.5862068965517241E-2</v>
      </c>
    </row>
    <row r="12" spans="1:5" s="4" customFormat="1" ht="14.25" x14ac:dyDescent="0.25">
      <c r="A12" s="898" t="s">
        <v>206</v>
      </c>
      <c r="B12" s="866">
        <v>1</v>
      </c>
      <c r="C12" s="891">
        <v>6.369426751592357E-3</v>
      </c>
      <c r="D12" s="866">
        <v>1</v>
      </c>
      <c r="E12" s="868">
        <v>8.6206896551724137E-3</v>
      </c>
    </row>
    <row r="13" spans="1:5" s="4" customFormat="1" ht="14.25" x14ac:dyDescent="0.25">
      <c r="A13" s="900" t="s">
        <v>207</v>
      </c>
      <c r="B13" s="870">
        <v>1</v>
      </c>
      <c r="C13" s="895">
        <v>6.369426751592357E-3</v>
      </c>
      <c r="D13" s="870">
        <v>1</v>
      </c>
      <c r="E13" s="872">
        <v>8.6206896551724137E-3</v>
      </c>
    </row>
    <row r="14" spans="1:5" s="4" customFormat="1" ht="14.25" x14ac:dyDescent="0.25">
      <c r="A14" s="874" t="s">
        <v>221</v>
      </c>
      <c r="B14" s="866">
        <v>1</v>
      </c>
      <c r="C14" s="891">
        <v>6.369426751592357E-3</v>
      </c>
      <c r="D14" s="866">
        <v>1</v>
      </c>
      <c r="E14" s="868">
        <v>8.6206896551724137E-3</v>
      </c>
    </row>
    <row r="15" spans="1:5" s="4" customFormat="1" ht="14.25" x14ac:dyDescent="0.25">
      <c r="A15" s="900" t="s">
        <v>494</v>
      </c>
      <c r="B15" s="870">
        <v>2</v>
      </c>
      <c r="C15" s="895">
        <v>1.2738853503184714E-2</v>
      </c>
      <c r="D15" s="870">
        <v>1</v>
      </c>
      <c r="E15" s="872">
        <v>8.6206896551724137E-3</v>
      </c>
    </row>
    <row r="16" spans="1:5" s="4" customFormat="1" ht="14.25" x14ac:dyDescent="0.25">
      <c r="A16" s="898" t="s">
        <v>209</v>
      </c>
      <c r="B16" s="873">
        <v>1</v>
      </c>
      <c r="C16" s="891">
        <v>6.369426751592357E-3</v>
      </c>
      <c r="D16" s="866">
        <v>1</v>
      </c>
      <c r="E16" s="868">
        <v>8.6206896551724137E-3</v>
      </c>
    </row>
    <row r="17" spans="1:7" s="4" customFormat="1" ht="14.25" x14ac:dyDescent="0.25">
      <c r="A17" s="900" t="s">
        <v>223</v>
      </c>
      <c r="B17" s="870">
        <v>1</v>
      </c>
      <c r="C17" s="895">
        <v>6.369426751592357E-3</v>
      </c>
      <c r="D17" s="870">
        <v>1</v>
      </c>
      <c r="E17" s="872">
        <v>8.6206896551724137E-3</v>
      </c>
    </row>
    <row r="18" spans="1:7" s="4" customFormat="1" ht="14.25" x14ac:dyDescent="0.25">
      <c r="A18" s="898" t="s">
        <v>210</v>
      </c>
      <c r="B18" s="866">
        <v>4</v>
      </c>
      <c r="C18" s="891">
        <v>2.5477707006369428E-2</v>
      </c>
      <c r="D18" s="866">
        <v>4</v>
      </c>
      <c r="E18" s="868">
        <v>3.4482758620689655E-2</v>
      </c>
    </row>
    <row r="19" spans="1:7" s="4" customFormat="1" ht="14.25" x14ac:dyDescent="0.25">
      <c r="A19" s="900" t="s">
        <v>211</v>
      </c>
      <c r="B19" s="870">
        <v>4</v>
      </c>
      <c r="C19" s="895">
        <v>2.5477707006369428E-2</v>
      </c>
      <c r="D19" s="870">
        <v>4</v>
      </c>
      <c r="E19" s="872">
        <v>3.4482758620689655E-2</v>
      </c>
    </row>
    <row r="20" spans="1:7" s="4" customFormat="1" ht="14.25" x14ac:dyDescent="0.25">
      <c r="A20" s="898" t="s">
        <v>227</v>
      </c>
      <c r="B20" s="866">
        <v>3</v>
      </c>
      <c r="C20" s="891">
        <v>1.9108280254777069E-2</v>
      </c>
      <c r="D20" s="866">
        <v>3</v>
      </c>
      <c r="E20" s="868">
        <v>2.5862068965517241E-2</v>
      </c>
    </row>
    <row r="21" spans="1:7" s="4" customFormat="1" ht="14.25" x14ac:dyDescent="0.25">
      <c r="A21" s="900" t="s">
        <v>212</v>
      </c>
      <c r="B21" s="870">
        <v>1</v>
      </c>
      <c r="C21" s="895">
        <v>6.369426751592357E-3</v>
      </c>
      <c r="D21" s="870">
        <v>1</v>
      </c>
      <c r="E21" s="872">
        <v>8.6206896551724137E-3</v>
      </c>
    </row>
    <row r="22" spans="1:7" s="4" customFormat="1" ht="14.25" x14ac:dyDescent="0.25">
      <c r="A22" s="898" t="s">
        <v>213</v>
      </c>
      <c r="B22" s="866">
        <v>3</v>
      </c>
      <c r="C22" s="891">
        <v>1.9108280254777069E-2</v>
      </c>
      <c r="D22" s="866">
        <v>4</v>
      </c>
      <c r="E22" s="868">
        <v>3.4482758620689655E-2</v>
      </c>
    </row>
    <row r="23" spans="1:7" s="4" customFormat="1" ht="16.350000000000001" customHeight="1" x14ac:dyDescent="0.25">
      <c r="A23" s="900" t="s">
        <v>214</v>
      </c>
      <c r="B23" s="870">
        <v>0</v>
      </c>
      <c r="C23" s="895">
        <v>0</v>
      </c>
      <c r="D23" s="870">
        <v>0</v>
      </c>
      <c r="E23" s="917">
        <v>0</v>
      </c>
    </row>
    <row r="24" spans="1:7" x14ac:dyDescent="0.25">
      <c r="A24" s="898" t="s">
        <v>215</v>
      </c>
      <c r="B24" s="866">
        <v>16</v>
      </c>
      <c r="C24" s="891">
        <v>0.10191082802547771</v>
      </c>
      <c r="D24" s="866">
        <v>13</v>
      </c>
      <c r="E24" s="868">
        <v>0.11206896551724138</v>
      </c>
      <c r="F24" s="4"/>
      <c r="G24" s="4"/>
    </row>
    <row r="25" spans="1:7" x14ac:dyDescent="0.25">
      <c r="A25" s="902" t="s">
        <v>78</v>
      </c>
      <c r="B25" s="876">
        <v>111</v>
      </c>
      <c r="C25" s="877">
        <v>0.70700636942675155</v>
      </c>
      <c r="D25" s="876">
        <v>116</v>
      </c>
      <c r="E25" s="878">
        <v>0.99999999999999956</v>
      </c>
      <c r="F25" s="4"/>
      <c r="G25" s="4"/>
    </row>
    <row r="26" spans="1:7" ht="21.75" customHeight="1" x14ac:dyDescent="0.25">
      <c r="A26" s="1041" t="s">
        <v>495</v>
      </c>
      <c r="B26" s="1041"/>
      <c r="C26" s="1041"/>
      <c r="D26" s="1041"/>
      <c r="E26" s="1041"/>
    </row>
    <row r="27" spans="1:7" ht="27.6" customHeight="1" x14ac:dyDescent="0.25">
      <c r="A27" s="1044"/>
      <c r="B27" s="1044"/>
      <c r="C27" s="1044"/>
      <c r="D27" s="1044"/>
      <c r="E27" s="1044"/>
    </row>
  </sheetData>
  <sheetProtection selectLockedCells="1" selectUnlockedCells="1"/>
  <mergeCells count="5">
    <mergeCell ref="A3:E3"/>
    <mergeCell ref="A4:E4"/>
    <mergeCell ref="A5:E5"/>
    <mergeCell ref="A27:E27"/>
    <mergeCell ref="A26:E26"/>
  </mergeCells>
  <conditionalFormatting sqref="A4:A5">
    <cfRule type="duplicateValues" dxfId="30" priority="2"/>
  </conditionalFormatting>
  <conditionalFormatting sqref="A8:A25">
    <cfRule type="duplicateValues" dxfId="2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657F7-896C-4AF4-965B-959964F9C509}">
  <dimension ref="A1:G39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25.28515625" style="14" customWidth="1"/>
    <col min="2" max="2" width="18.7109375" style="507" bestFit="1" customWidth="1"/>
    <col min="3" max="3" width="70.5703125" style="14" customWidth="1"/>
    <col min="4" max="5" width="16.28515625" style="14" bestFit="1" customWidth="1"/>
    <col min="6" max="6" width="11.5703125" style="14" bestFit="1" customWidth="1"/>
    <col min="7" max="7" width="13.140625" style="14" customWidth="1"/>
    <col min="8" max="16384" width="11.42578125" style="14"/>
  </cols>
  <sheetData>
    <row r="1" spans="1:7" s="12" customFormat="1" ht="24.75" customHeight="1" x14ac:dyDescent="0.3">
      <c r="B1" s="505"/>
    </row>
    <row r="2" spans="1:7" s="13" customFormat="1" ht="24.75" customHeight="1" x14ac:dyDescent="0.25">
      <c r="B2" s="506"/>
    </row>
    <row r="3" spans="1:7" ht="37.5" customHeight="1" x14ac:dyDescent="0.25">
      <c r="A3" s="956" t="s">
        <v>585</v>
      </c>
      <c r="B3" s="956"/>
      <c r="C3" s="956"/>
      <c r="D3" s="956"/>
      <c r="E3" s="956"/>
      <c r="F3" s="956"/>
      <c r="G3" s="956"/>
    </row>
    <row r="4" spans="1:7" x14ac:dyDescent="0.25">
      <c r="A4" s="783" t="s">
        <v>514</v>
      </c>
      <c r="B4" s="784"/>
      <c r="C4" s="785"/>
      <c r="D4" s="785"/>
      <c r="E4" s="785"/>
      <c r="F4" s="785"/>
      <c r="G4" s="785"/>
    </row>
    <row r="5" spans="1:7" x14ac:dyDescent="0.25">
      <c r="A5" s="786" t="s">
        <v>80</v>
      </c>
      <c r="B5" s="784"/>
      <c r="C5" s="785"/>
      <c r="D5" s="785"/>
      <c r="E5" s="785"/>
      <c r="F5" s="785"/>
      <c r="G5" s="785"/>
    </row>
    <row r="6" spans="1:7" ht="16.5" thickBot="1" x14ac:dyDescent="0.3">
      <c r="A6" s="787" t="s">
        <v>515</v>
      </c>
      <c r="B6" s="788"/>
      <c r="C6" s="789"/>
      <c r="D6" s="789"/>
      <c r="E6" s="789"/>
      <c r="F6" s="789"/>
      <c r="G6" s="789"/>
    </row>
    <row r="7" spans="1:7" x14ac:dyDescent="0.25">
      <c r="A7" s="1051" t="s">
        <v>516</v>
      </c>
      <c r="B7" s="1054" t="s">
        <v>517</v>
      </c>
      <c r="C7" s="1054" t="s">
        <v>518</v>
      </c>
      <c r="D7" s="1057" t="s">
        <v>519</v>
      </c>
      <c r="E7" s="1057"/>
      <c r="F7" s="1057"/>
      <c r="G7" s="1058"/>
    </row>
    <row r="8" spans="1:7" ht="15" customHeight="1" x14ac:dyDescent="0.25">
      <c r="A8" s="1052"/>
      <c r="B8" s="1055"/>
      <c r="C8" s="1055"/>
      <c r="D8" s="790" t="s">
        <v>520</v>
      </c>
      <c r="E8" s="790" t="s">
        <v>521</v>
      </c>
      <c r="F8" s="1059" t="s">
        <v>522</v>
      </c>
      <c r="G8" s="1060" t="s">
        <v>523</v>
      </c>
    </row>
    <row r="9" spans="1:7" ht="15.75" thickBot="1" x14ac:dyDescent="0.3">
      <c r="A9" s="1053"/>
      <c r="B9" s="1056"/>
      <c r="C9" s="1056"/>
      <c r="D9" s="1062" t="s">
        <v>524</v>
      </c>
      <c r="E9" s="1062"/>
      <c r="F9" s="1056"/>
      <c r="G9" s="1061"/>
    </row>
    <row r="10" spans="1:7" s="15" customFormat="1" ht="12" x14ac:dyDescent="0.2">
      <c r="B10" s="791"/>
      <c r="G10" s="792"/>
    </row>
    <row r="11" spans="1:7" s="15" customFormat="1" ht="12" x14ac:dyDescent="0.2">
      <c r="B11" s="784" t="s">
        <v>78</v>
      </c>
      <c r="D11" s="793">
        <v>52279107.500000097</v>
      </c>
      <c r="E11" s="793">
        <v>47754920.829999998</v>
      </c>
      <c r="F11" s="794">
        <v>-8.6539095373808905</v>
      </c>
      <c r="G11" s="795">
        <v>-8.6539095373808905</v>
      </c>
    </row>
    <row r="12" spans="1:7" s="15" customFormat="1" ht="12" x14ac:dyDescent="0.2">
      <c r="B12" s="791"/>
      <c r="F12" s="796"/>
      <c r="G12" s="797"/>
    </row>
    <row r="13" spans="1:7" s="15" customFormat="1" ht="12" x14ac:dyDescent="0.2">
      <c r="A13" s="785" t="s">
        <v>455</v>
      </c>
      <c r="B13" s="791"/>
      <c r="D13" s="793">
        <v>28869733.489999998</v>
      </c>
      <c r="E13" s="793">
        <v>32874272.219999999</v>
      </c>
      <c r="F13" s="798">
        <v>13.8710623407281</v>
      </c>
      <c r="G13" s="799">
        <v>7.6599217574630423</v>
      </c>
    </row>
    <row r="14" spans="1:7" s="15" customFormat="1" ht="12" x14ac:dyDescent="0.2">
      <c r="B14" s="791">
        <v>4901999000</v>
      </c>
      <c r="C14" s="15" t="s">
        <v>525</v>
      </c>
      <c r="D14" s="800">
        <v>23172539.800000101</v>
      </c>
      <c r="E14" s="800">
        <v>25753116.850000001</v>
      </c>
      <c r="F14" s="801">
        <v>11.136358259701501</v>
      </c>
      <c r="G14" s="802">
        <v>8.9386937045808992</v>
      </c>
    </row>
    <row r="15" spans="1:7" s="15" customFormat="1" ht="12" x14ac:dyDescent="0.2">
      <c r="B15" s="791">
        <v>4911100000</v>
      </c>
      <c r="C15" s="15" t="s">
        <v>526</v>
      </c>
      <c r="D15" s="800">
        <v>2497891.9700000002</v>
      </c>
      <c r="E15" s="800">
        <v>3184185.12</v>
      </c>
      <c r="F15" s="801">
        <v>27.4748931596109</v>
      </c>
      <c r="G15" s="802">
        <v>2.3772063924238198</v>
      </c>
    </row>
    <row r="16" spans="1:7" s="15" customFormat="1" ht="12" x14ac:dyDescent="0.2">
      <c r="B16" s="791">
        <v>4902909000</v>
      </c>
      <c r="C16" s="15" t="s">
        <v>527</v>
      </c>
      <c r="D16" s="800">
        <v>1565255.23</v>
      </c>
      <c r="E16" s="800">
        <v>2070451.08</v>
      </c>
      <c r="F16" s="801">
        <v>32.275621273598901</v>
      </c>
      <c r="G16" s="802">
        <v>1.7499151842707199</v>
      </c>
    </row>
    <row r="17" spans="1:7" s="15" customFormat="1" ht="12" x14ac:dyDescent="0.2">
      <c r="B17" s="791">
        <v>4901109000</v>
      </c>
      <c r="C17" s="15" t="s">
        <v>528</v>
      </c>
      <c r="D17" s="800">
        <v>689183.11</v>
      </c>
      <c r="E17" s="800">
        <v>1145585.45</v>
      </c>
      <c r="F17" s="801">
        <v>66.223668772149594</v>
      </c>
      <c r="G17" s="802">
        <v>1.5809025052416601</v>
      </c>
    </row>
    <row r="18" spans="1:7" s="15" customFormat="1" ht="12" x14ac:dyDescent="0.2">
      <c r="B18" s="791">
        <v>4902901000</v>
      </c>
      <c r="C18" s="15" t="s">
        <v>529</v>
      </c>
      <c r="D18" s="800">
        <v>205208.07</v>
      </c>
      <c r="E18" s="800">
        <v>45253.24</v>
      </c>
      <c r="F18" s="801">
        <v>-77.947631396757401</v>
      </c>
      <c r="G18" s="802">
        <v>-0.554057175676407</v>
      </c>
    </row>
    <row r="19" spans="1:7" s="15" customFormat="1" ht="12" x14ac:dyDescent="0.2">
      <c r="B19" s="791"/>
      <c r="C19" s="15" t="s">
        <v>530</v>
      </c>
      <c r="D19" s="800">
        <v>739655.31</v>
      </c>
      <c r="E19" s="800">
        <v>675680.48</v>
      </c>
      <c r="F19" s="801">
        <v>-8.6492761067313957</v>
      </c>
      <c r="G19" s="802">
        <v>-0.22159827011274594</v>
      </c>
    </row>
    <row r="20" spans="1:7" s="15" customFormat="1" ht="12" x14ac:dyDescent="0.2">
      <c r="B20" s="791"/>
      <c r="D20" s="800"/>
      <c r="E20" s="800"/>
      <c r="F20" s="803"/>
      <c r="G20" s="804"/>
    </row>
    <row r="21" spans="1:7" s="15" customFormat="1" ht="12" x14ac:dyDescent="0.2">
      <c r="A21" s="785" t="s">
        <v>456</v>
      </c>
      <c r="B21" s="791"/>
      <c r="D21" s="793">
        <v>21224142.469999999</v>
      </c>
      <c r="E21" s="793">
        <v>11488726.76</v>
      </c>
      <c r="F21" s="794">
        <v>-45.869536183904003</v>
      </c>
      <c r="G21" s="799">
        <v>-18.622000595553359</v>
      </c>
    </row>
    <row r="22" spans="1:7" s="15" customFormat="1" ht="12" x14ac:dyDescent="0.2">
      <c r="B22" s="791">
        <v>9503009910</v>
      </c>
      <c r="C22" s="15" t="s">
        <v>531</v>
      </c>
      <c r="D22" s="800">
        <v>18898157.879999999</v>
      </c>
      <c r="E22" s="800">
        <v>8309711.04</v>
      </c>
      <c r="F22" s="803">
        <v>-56.0289892127835</v>
      </c>
      <c r="G22" s="804">
        <v>-49.888690932821497</v>
      </c>
    </row>
    <row r="23" spans="1:7" s="15" customFormat="1" ht="12" x14ac:dyDescent="0.2">
      <c r="B23" s="791">
        <v>9503009300</v>
      </c>
      <c r="C23" s="15" t="s">
        <v>532</v>
      </c>
      <c r="D23" s="800">
        <v>285060.94</v>
      </c>
      <c r="E23" s="800">
        <v>184073.77</v>
      </c>
      <c r="F23" s="801">
        <v>-35.426519676810202</v>
      </c>
      <c r="G23" s="804">
        <v>-0.47581272196388502</v>
      </c>
    </row>
    <row r="24" spans="1:7" s="15" customFormat="1" ht="12" x14ac:dyDescent="0.2">
      <c r="B24" s="791">
        <v>9504301090</v>
      </c>
      <c r="C24" s="15" t="s">
        <v>533</v>
      </c>
      <c r="D24" s="800">
        <v>59362.71</v>
      </c>
      <c r="E24" s="800">
        <v>3457.68</v>
      </c>
      <c r="F24" s="801">
        <v>-94.175333302674403</v>
      </c>
      <c r="G24" s="804">
        <v>-0.26340300946915002</v>
      </c>
    </row>
    <row r="25" spans="1:7" s="15" customFormat="1" ht="12" x14ac:dyDescent="0.2">
      <c r="B25" s="791">
        <v>9503002200</v>
      </c>
      <c r="C25" s="15" t="s">
        <v>534</v>
      </c>
      <c r="D25" s="800">
        <v>182400.06</v>
      </c>
      <c r="E25" s="800">
        <v>130256.34</v>
      </c>
      <c r="F25" s="801">
        <v>-28.587556385672201</v>
      </c>
      <c r="G25" s="804">
        <v>-0.245681162731094</v>
      </c>
    </row>
    <row r="26" spans="1:7" s="15" customFormat="1" ht="12" x14ac:dyDescent="0.2">
      <c r="B26" s="791">
        <v>9504301010</v>
      </c>
      <c r="C26" s="15" t="s">
        <v>535</v>
      </c>
      <c r="D26" s="800">
        <v>326576.43</v>
      </c>
      <c r="E26" s="800">
        <v>770733.45</v>
      </c>
      <c r="F26" s="801">
        <v>136.00400371821101</v>
      </c>
      <c r="G26" s="804">
        <v>2.0926971284131199</v>
      </c>
    </row>
    <row r="27" spans="1:7" s="15" customFormat="1" ht="12" x14ac:dyDescent="0.2">
      <c r="B27" s="791"/>
      <c r="C27" s="15" t="s">
        <v>530</v>
      </c>
      <c r="D27" s="800">
        <v>1472584.45</v>
      </c>
      <c r="E27" s="800">
        <v>2090494.48</v>
      </c>
      <c r="F27" s="803">
        <v>41.960923191875345</v>
      </c>
      <c r="G27" s="804">
        <v>2.9113545146684086</v>
      </c>
    </row>
    <row r="28" spans="1:7" s="15" customFormat="1" ht="12" x14ac:dyDescent="0.2">
      <c r="B28" s="791"/>
      <c r="D28" s="800"/>
      <c r="E28" s="800"/>
      <c r="F28" s="803"/>
      <c r="G28" s="804"/>
    </row>
    <row r="29" spans="1:7" s="15" customFormat="1" ht="12" x14ac:dyDescent="0.2">
      <c r="A29" s="785" t="s">
        <v>454</v>
      </c>
      <c r="B29" s="791"/>
      <c r="D29" s="793">
        <v>2185231.54</v>
      </c>
      <c r="E29" s="793">
        <v>3391921.85</v>
      </c>
      <c r="F29" s="798">
        <v>55.220249566780502</v>
      </c>
      <c r="G29" s="799">
        <v>2.3081693007096531</v>
      </c>
    </row>
    <row r="30" spans="1:7" s="15" customFormat="1" ht="12" x14ac:dyDescent="0.2">
      <c r="B30" s="791">
        <v>9701910000</v>
      </c>
      <c r="C30" s="15" t="s">
        <v>536</v>
      </c>
      <c r="D30" s="800">
        <v>1185202.77</v>
      </c>
      <c r="E30" s="800">
        <v>1908577.23</v>
      </c>
      <c r="F30" s="801">
        <v>61.033814492350501</v>
      </c>
      <c r="G30" s="802">
        <v>33.102874764474599</v>
      </c>
    </row>
    <row r="31" spans="1:7" s="15" customFormat="1" ht="12" x14ac:dyDescent="0.2">
      <c r="B31" s="791">
        <v>9703900000</v>
      </c>
      <c r="C31" s="15" t="s">
        <v>537</v>
      </c>
      <c r="D31" s="800">
        <v>554199.17000000004</v>
      </c>
      <c r="E31" s="800">
        <v>1202393.3799999999</v>
      </c>
      <c r="F31" s="801">
        <v>116.960516198536</v>
      </c>
      <c r="G31" s="802">
        <v>29.662495627351198</v>
      </c>
    </row>
    <row r="32" spans="1:7" s="15" customFormat="1" ht="12" x14ac:dyDescent="0.2">
      <c r="B32" s="791">
        <v>9701990000</v>
      </c>
      <c r="C32" s="15" t="s">
        <v>538</v>
      </c>
      <c r="D32" s="800">
        <v>209482.9</v>
      </c>
      <c r="E32" s="800">
        <v>278626.28999999998</v>
      </c>
      <c r="F32" s="801">
        <v>33.006698876137399</v>
      </c>
      <c r="G32" s="802">
        <v>3.1641219126829898</v>
      </c>
    </row>
    <row r="33" spans="1:7" s="15" customFormat="1" ht="12" x14ac:dyDescent="0.2">
      <c r="B33" s="791">
        <v>9806000000</v>
      </c>
      <c r="C33" s="15" t="s">
        <v>539</v>
      </c>
      <c r="D33" s="800">
        <v>380</v>
      </c>
      <c r="E33" s="800">
        <v>399.95</v>
      </c>
      <c r="F33" s="801">
        <v>5.25</v>
      </c>
      <c r="G33" s="802">
        <v>9.1294673515466402E-4</v>
      </c>
    </row>
    <row r="34" spans="1:7" s="15" customFormat="1" ht="12" x14ac:dyDescent="0.2">
      <c r="B34" s="791">
        <v>9701210000</v>
      </c>
      <c r="C34" s="15" t="s">
        <v>540</v>
      </c>
      <c r="D34" s="800">
        <v>172304.7</v>
      </c>
      <c r="E34" s="800">
        <v>1915</v>
      </c>
      <c r="F34" s="801">
        <v>-98.888596770720696</v>
      </c>
      <c r="G34" s="802">
        <v>-7.7973293392973799</v>
      </c>
    </row>
    <row r="35" spans="1:7" s="15" customFormat="1" ht="12" x14ac:dyDescent="0.2">
      <c r="A35" s="805"/>
      <c r="B35" s="806"/>
      <c r="C35" s="805" t="s">
        <v>530</v>
      </c>
      <c r="D35" s="807">
        <v>63662</v>
      </c>
      <c r="E35" s="807">
        <v>10</v>
      </c>
      <c r="F35" s="808">
        <v>-99.984292042348656</v>
      </c>
      <c r="G35" s="809">
        <v>-2.9128263451661511</v>
      </c>
    </row>
    <row r="36" spans="1:7" x14ac:dyDescent="0.25">
      <c r="A36" s="503" t="s">
        <v>541</v>
      </c>
    </row>
    <row r="37" spans="1:7" x14ac:dyDescent="0.25">
      <c r="A37" s="364" t="s">
        <v>542</v>
      </c>
    </row>
    <row r="38" spans="1:7" x14ac:dyDescent="0.25">
      <c r="A38" s="364" t="s">
        <v>543</v>
      </c>
    </row>
    <row r="39" spans="1:7" x14ac:dyDescent="0.25">
      <c r="A39" s="504" t="s">
        <v>544</v>
      </c>
    </row>
  </sheetData>
  <mergeCells count="8">
    <mergeCell ref="A3:G3"/>
    <mergeCell ref="A7:A9"/>
    <mergeCell ref="B7:B9"/>
    <mergeCell ref="C7:C9"/>
    <mergeCell ref="D7:G7"/>
    <mergeCell ref="F8:F9"/>
    <mergeCell ref="G8:G9"/>
    <mergeCell ref="D9:E9"/>
  </mergeCells>
  <conditionalFormatting sqref="A6">
    <cfRule type="duplicateValues" dxfId="28" priority="1"/>
  </conditionalFormatting>
  <conditionalFormatting sqref="A4:C5 B6:C6">
    <cfRule type="duplicateValues" dxfId="27" priority="2"/>
  </conditionalFormatting>
  <conditionalFormatting sqref="D4:G6">
    <cfRule type="duplicateValues" dxfId="26" priority="3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393A-440C-4BCC-AC5F-E82241BA59A7}">
  <dimension ref="A1:K44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2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27" customHeight="1" x14ac:dyDescent="0.25">
      <c r="A4" s="950" t="s">
        <v>114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115</v>
      </c>
      <c r="B7" s="933">
        <v>2019</v>
      </c>
      <c r="C7" s="948"/>
      <c r="D7" s="933">
        <v>2020</v>
      </c>
      <c r="E7" s="948"/>
      <c r="F7" s="949">
        <v>2021</v>
      </c>
      <c r="G7" s="949"/>
      <c r="H7" s="933">
        <v>2022</v>
      </c>
      <c r="I7" s="948"/>
      <c r="J7" s="949">
        <v>2023</v>
      </c>
      <c r="K7" s="948"/>
    </row>
    <row r="8" spans="1:11" ht="18.75" customHeight="1" x14ac:dyDescent="0.25">
      <c r="A8" s="934"/>
      <c r="B8" s="66" t="s">
        <v>78</v>
      </c>
      <c r="C8" s="67" t="s">
        <v>79</v>
      </c>
      <c r="D8" s="66" t="s">
        <v>78</v>
      </c>
      <c r="E8" s="67" t="s">
        <v>79</v>
      </c>
      <c r="F8" s="65" t="s">
        <v>78</v>
      </c>
      <c r="G8" s="65" t="s">
        <v>79</v>
      </c>
      <c r="H8" s="66" t="s">
        <v>78</v>
      </c>
      <c r="I8" s="67" t="s">
        <v>79</v>
      </c>
      <c r="J8" s="65" t="s">
        <v>78</v>
      </c>
      <c r="K8" s="67" t="s">
        <v>79</v>
      </c>
    </row>
    <row r="9" spans="1:11" ht="21.75" customHeight="1" x14ac:dyDescent="0.3">
      <c r="A9" s="82" t="s">
        <v>80</v>
      </c>
      <c r="B9" s="78">
        <v>126080.961379313</v>
      </c>
      <c r="C9" s="79">
        <v>100</v>
      </c>
      <c r="D9" s="78">
        <v>117261.304951187</v>
      </c>
      <c r="E9" s="79">
        <v>100</v>
      </c>
      <c r="F9" s="80">
        <v>121447.83500932901</v>
      </c>
      <c r="G9" s="81">
        <v>100</v>
      </c>
      <c r="H9" s="78">
        <v>125496.119993252</v>
      </c>
      <c r="I9" s="79">
        <v>100</v>
      </c>
      <c r="J9" s="80">
        <v>142204.41206077099</v>
      </c>
      <c r="K9" s="79">
        <v>100</v>
      </c>
    </row>
    <row r="10" spans="1:11" ht="21.75" customHeight="1" x14ac:dyDescent="0.3">
      <c r="A10" s="30" t="s">
        <v>116</v>
      </c>
      <c r="B10" s="83">
        <v>13022.509683103201</v>
      </c>
      <c r="C10" s="84">
        <v>10.3286884400612</v>
      </c>
      <c r="D10" s="83">
        <v>11203.5449103137</v>
      </c>
      <c r="E10" s="84">
        <v>9.5543409780212194</v>
      </c>
      <c r="F10" s="85">
        <v>12757.2763281761</v>
      </c>
      <c r="G10" s="86">
        <v>10.5043258508446</v>
      </c>
      <c r="H10" s="83">
        <v>10693.837344089799</v>
      </c>
      <c r="I10" s="84">
        <v>8.5212493778013201</v>
      </c>
      <c r="J10" s="85">
        <v>9992.0401756375304</v>
      </c>
      <c r="K10" s="84">
        <v>7.0265331650662297</v>
      </c>
    </row>
    <row r="11" spans="1:11" ht="21.75" customHeight="1" x14ac:dyDescent="0.3">
      <c r="A11" s="28" t="s">
        <v>117</v>
      </c>
      <c r="B11" s="87">
        <v>23449.590537737</v>
      </c>
      <c r="C11" s="88">
        <v>18.598835447636802</v>
      </c>
      <c r="D11" s="87">
        <v>19988.2535407699</v>
      </c>
      <c r="E11" s="88">
        <v>17.045907470576498</v>
      </c>
      <c r="F11" s="89">
        <v>19380.085743997501</v>
      </c>
      <c r="G11" s="90">
        <v>15.9575390887033</v>
      </c>
      <c r="H11" s="87">
        <v>21969.024943384698</v>
      </c>
      <c r="I11" s="88">
        <v>17.505740372344501</v>
      </c>
      <c r="J11" s="89">
        <v>24888.634254265198</v>
      </c>
      <c r="K11" s="88">
        <v>17.5020126967854</v>
      </c>
    </row>
    <row r="12" spans="1:11" ht="21.75" customHeight="1" x14ac:dyDescent="0.3">
      <c r="A12" s="30" t="s">
        <v>118</v>
      </c>
      <c r="B12" s="83">
        <v>15617.765173476801</v>
      </c>
      <c r="C12" s="84">
        <v>12.387092390968499</v>
      </c>
      <c r="D12" s="83">
        <v>12045.8223484187</v>
      </c>
      <c r="E12" s="84">
        <v>10.272632010562299</v>
      </c>
      <c r="F12" s="85">
        <v>17022.992397062699</v>
      </c>
      <c r="G12" s="86">
        <v>14.016711286582501</v>
      </c>
      <c r="H12" s="83">
        <v>18062.537521557399</v>
      </c>
      <c r="I12" s="84">
        <v>14.392905153186099</v>
      </c>
      <c r="J12" s="85">
        <v>18823.789369498201</v>
      </c>
      <c r="K12" s="84">
        <v>13.2371345563131</v>
      </c>
    </row>
    <row r="13" spans="1:11" ht="21.75" customHeight="1" x14ac:dyDescent="0.3">
      <c r="A13" s="28" t="s">
        <v>119</v>
      </c>
      <c r="B13" s="87">
        <v>19822.908231768</v>
      </c>
      <c r="C13" s="88">
        <v>15.722364435444799</v>
      </c>
      <c r="D13" s="87">
        <v>25495.979660383699</v>
      </c>
      <c r="E13" s="88">
        <v>21.742875598218099</v>
      </c>
      <c r="F13" s="89">
        <v>23150.340831054</v>
      </c>
      <c r="G13" s="90">
        <v>19.061962553120601</v>
      </c>
      <c r="H13" s="87">
        <v>23696.374362561299</v>
      </c>
      <c r="I13" s="88">
        <v>18.882156965359101</v>
      </c>
      <c r="J13" s="89">
        <v>26196.163805377601</v>
      </c>
      <c r="K13" s="88">
        <v>18.421484555755299</v>
      </c>
    </row>
    <row r="14" spans="1:11" ht="21.75" customHeight="1" x14ac:dyDescent="0.3">
      <c r="A14" s="72" t="s">
        <v>120</v>
      </c>
      <c r="B14" s="91">
        <v>54168.187753228201</v>
      </c>
      <c r="C14" s="92">
        <v>42.963019285888699</v>
      </c>
      <c r="D14" s="91">
        <v>48527.704491300799</v>
      </c>
      <c r="E14" s="92">
        <v>41.384243942621801</v>
      </c>
      <c r="F14" s="93">
        <v>49137.139709038798</v>
      </c>
      <c r="G14" s="94">
        <v>40.459461220748999</v>
      </c>
      <c r="H14" s="91">
        <v>51074.345821659103</v>
      </c>
      <c r="I14" s="92">
        <v>40.697948131308898</v>
      </c>
      <c r="J14" s="93">
        <v>62303.784455992602</v>
      </c>
      <c r="K14" s="92">
        <v>43.812835026080002</v>
      </c>
    </row>
    <row r="15" spans="1:11" ht="12" customHeight="1" x14ac:dyDescent="0.25"/>
    <row r="16" spans="1:11" ht="12" customHeight="1" x14ac:dyDescent="0.25">
      <c r="A16" s="603" t="s">
        <v>83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3.25" customHeight="1" x14ac:dyDescent="0.25">
      <c r="A17" s="930" t="s">
        <v>84</v>
      </c>
      <c r="B17" s="930"/>
      <c r="C17" s="930"/>
      <c r="D17" s="930"/>
      <c r="E17" s="930"/>
      <c r="F17" s="930"/>
      <c r="G17" s="930"/>
      <c r="H17" s="930"/>
      <c r="I17" s="930"/>
      <c r="J17" s="930"/>
      <c r="K17" s="930"/>
    </row>
    <row r="18" spans="1:11" ht="12" customHeight="1" x14ac:dyDescent="0.25">
      <c r="A18" s="20" t="s">
        <v>98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2" customHeight="1" x14ac:dyDescent="0.25"/>
    <row r="20" spans="1:11" ht="12" customHeight="1" x14ac:dyDescent="0.25">
      <c r="A20" s="5"/>
      <c r="B20" s="5"/>
      <c r="C20" s="5"/>
      <c r="D20" s="5"/>
      <c r="E20" s="5"/>
    </row>
    <row r="21" spans="1:11" ht="12" customHeight="1" x14ac:dyDescent="0.25">
      <c r="A21" s="5"/>
      <c r="B21" s="5"/>
      <c r="C21" s="5"/>
      <c r="D21" s="5"/>
      <c r="E21" s="5"/>
    </row>
    <row r="22" spans="1:11" ht="12" customHeight="1" x14ac:dyDescent="0.25">
      <c r="A22" s="5"/>
      <c r="B22" s="5"/>
      <c r="C22" s="5"/>
      <c r="D22" s="5"/>
      <c r="E22" s="5"/>
    </row>
    <row r="23" spans="1:11" ht="12" customHeight="1" x14ac:dyDescent="0.25"/>
    <row r="24" spans="1:11" ht="12" customHeight="1" x14ac:dyDescent="0.25"/>
    <row r="25" spans="1:11" ht="12" customHeight="1" x14ac:dyDescent="0.25"/>
    <row r="26" spans="1:11" ht="12" customHeight="1" x14ac:dyDescent="0.25"/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</sheetData>
  <sheetProtection selectLockedCells="1" selectUnlockedCells="1"/>
  <mergeCells count="9">
    <mergeCell ref="A17:K17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107" priority="3"/>
  </conditionalFormatting>
  <conditionalFormatting sqref="D5:G5">
    <cfRule type="duplicateValues" dxfId="106" priority="2"/>
  </conditionalFormatting>
  <conditionalFormatting sqref="H5:K5">
    <cfRule type="duplicateValues" dxfId="105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EFDC-EC58-483C-8161-3629ED20F35B}">
  <dimension ref="A1:J55"/>
  <sheetViews>
    <sheetView workbookViewId="0">
      <selection activeCell="A3" sqref="A3:J3"/>
    </sheetView>
  </sheetViews>
  <sheetFormatPr baseColWidth="10" defaultColWidth="11.42578125" defaultRowHeight="15" x14ac:dyDescent="0.25"/>
  <cols>
    <col min="1" max="1" width="39.85546875" style="14" customWidth="1"/>
    <col min="2" max="2" width="15.7109375" style="14" customWidth="1"/>
    <col min="3" max="3" width="17" style="14" bestFit="1" customWidth="1"/>
    <col min="4" max="4" width="18" style="14" customWidth="1"/>
    <col min="5" max="5" width="11.7109375" style="14" bestFit="1" customWidth="1"/>
    <col min="6" max="6" width="14.5703125" style="14" customWidth="1"/>
    <col min="7" max="8" width="18.28515625" style="14" bestFit="1" customWidth="1"/>
    <col min="9" max="9" width="11.7109375" style="14" bestFit="1" customWidth="1"/>
    <col min="10" max="10" width="14" style="14" customWidth="1"/>
    <col min="11" max="16384" width="11.42578125" style="14"/>
  </cols>
  <sheetData>
    <row r="1" spans="1:10" s="12" customFormat="1" ht="59.25" customHeight="1" x14ac:dyDescent="0.3"/>
    <row r="2" spans="1:10" s="13" customFormat="1" ht="3.75" customHeight="1" x14ac:dyDescent="0.25"/>
    <row r="3" spans="1:10" ht="44.25" customHeight="1" x14ac:dyDescent="0.25">
      <c r="A3" s="956" t="s">
        <v>585</v>
      </c>
      <c r="B3" s="957"/>
      <c r="C3" s="957"/>
      <c r="D3" s="957"/>
      <c r="E3" s="957"/>
      <c r="F3" s="957"/>
      <c r="G3" s="957"/>
      <c r="H3" s="957"/>
      <c r="I3" s="957"/>
      <c r="J3" s="957"/>
    </row>
    <row r="4" spans="1:10" s="1" customFormat="1" ht="16.5" x14ac:dyDescent="0.25">
      <c r="A4" s="522" t="s">
        <v>74</v>
      </c>
      <c r="B4" s="528"/>
      <c r="C4" s="528"/>
      <c r="D4" s="529"/>
      <c r="E4" s="529"/>
      <c r="F4" s="529"/>
      <c r="G4" s="529"/>
      <c r="H4" s="529"/>
      <c r="I4" s="529"/>
      <c r="J4" s="529"/>
    </row>
    <row r="5" spans="1:10" s="1" customFormat="1" ht="16.5" x14ac:dyDescent="0.3">
      <c r="A5" s="523" t="s">
        <v>545</v>
      </c>
      <c r="B5" s="530"/>
      <c r="C5" s="531"/>
      <c r="D5" s="532"/>
      <c r="E5" s="531"/>
      <c r="F5" s="529"/>
      <c r="G5" s="529"/>
      <c r="H5" s="531"/>
      <c r="I5" s="531"/>
      <c r="J5" s="531"/>
    </row>
    <row r="6" spans="1:10" s="1" customFormat="1" ht="17.25" x14ac:dyDescent="0.3">
      <c r="A6" s="524" t="s">
        <v>546</v>
      </c>
      <c r="B6" s="533"/>
      <c r="C6" s="534"/>
      <c r="D6" s="535"/>
      <c r="E6" s="534"/>
      <c r="F6" s="529"/>
      <c r="G6" s="529"/>
      <c r="H6" s="534"/>
      <c r="I6" s="534"/>
      <c r="J6" s="534"/>
    </row>
    <row r="7" spans="1:10" s="1" customFormat="1" x14ac:dyDescent="0.25">
      <c r="A7" s="1064" t="s">
        <v>516</v>
      </c>
      <c r="B7" s="1067" t="s">
        <v>198</v>
      </c>
      <c r="C7" s="1070" t="s">
        <v>547</v>
      </c>
      <c r="D7" s="1070"/>
      <c r="E7" s="1070"/>
      <c r="F7" s="1070"/>
      <c r="G7" s="1070" t="s">
        <v>548</v>
      </c>
      <c r="H7" s="1070"/>
      <c r="I7" s="1070"/>
      <c r="J7" s="1071"/>
    </row>
    <row r="8" spans="1:10" s="1" customFormat="1" ht="16.5" x14ac:dyDescent="0.25">
      <c r="A8" s="1065"/>
      <c r="B8" s="1068"/>
      <c r="C8" s="856" t="s">
        <v>549</v>
      </c>
      <c r="D8" s="856" t="s">
        <v>550</v>
      </c>
      <c r="E8" s="1072" t="s">
        <v>522</v>
      </c>
      <c r="F8" s="1072" t="s">
        <v>523</v>
      </c>
      <c r="G8" s="856" t="s">
        <v>549</v>
      </c>
      <c r="H8" s="856" t="s">
        <v>550</v>
      </c>
      <c r="I8" s="1072" t="s">
        <v>522</v>
      </c>
      <c r="J8" s="1073" t="s">
        <v>551</v>
      </c>
    </row>
    <row r="9" spans="1:10" s="1" customFormat="1" ht="33" customHeight="1" thickBot="1" x14ac:dyDescent="0.3">
      <c r="A9" s="1066"/>
      <c r="B9" s="1069"/>
      <c r="C9" s="1063" t="s">
        <v>524</v>
      </c>
      <c r="D9" s="1063"/>
      <c r="E9" s="1069"/>
      <c r="F9" s="1069"/>
      <c r="G9" s="1063" t="s">
        <v>524</v>
      </c>
      <c r="H9" s="1063"/>
      <c r="I9" s="1069"/>
      <c r="J9" s="1074"/>
    </row>
    <row r="10" spans="1:10" s="15" customFormat="1" ht="16.5" x14ac:dyDescent="0.2">
      <c r="A10" s="508"/>
      <c r="B10" s="508"/>
      <c r="C10" s="512"/>
      <c r="D10" s="512"/>
      <c r="E10" s="508"/>
      <c r="F10" s="508"/>
      <c r="G10" s="510"/>
      <c r="H10" s="510"/>
      <c r="I10" s="511"/>
      <c r="J10" s="511"/>
    </row>
    <row r="11" spans="1:10" s="15" customFormat="1" ht="16.5" x14ac:dyDescent="0.3">
      <c r="A11" s="537"/>
      <c r="B11" s="543" t="s">
        <v>78</v>
      </c>
      <c r="C11" s="544">
        <v>35916081.969524398</v>
      </c>
      <c r="D11" s="544">
        <v>34807895.301317699</v>
      </c>
      <c r="E11" s="545">
        <v>-3.0854887488757301</v>
      </c>
      <c r="F11" s="538"/>
      <c r="G11" s="541">
        <v>52279107.500000097</v>
      </c>
      <c r="H11" s="541">
        <v>47754920.829999998</v>
      </c>
      <c r="I11" s="542">
        <v>-8.6539095373808905</v>
      </c>
      <c r="J11" s="542"/>
    </row>
    <row r="12" spans="1:10" s="15" customFormat="1" ht="16.5" x14ac:dyDescent="0.2">
      <c r="A12" s="508"/>
      <c r="B12" s="508"/>
      <c r="C12" s="512"/>
      <c r="D12" s="512"/>
      <c r="E12" s="508"/>
      <c r="F12" s="508"/>
      <c r="G12" s="510"/>
      <c r="H12" s="510"/>
      <c r="I12" s="511"/>
      <c r="J12" s="511"/>
    </row>
    <row r="13" spans="1:10" s="15" customFormat="1" ht="16.5" x14ac:dyDescent="0.3">
      <c r="A13" s="536" t="s">
        <v>552</v>
      </c>
      <c r="B13" s="537"/>
      <c r="C13" s="538">
        <v>235185.71128926799</v>
      </c>
      <c r="D13" s="538">
        <v>308922.90617729299</v>
      </c>
      <c r="E13" s="539">
        <v>31.352752887836498</v>
      </c>
      <c r="F13" s="539"/>
      <c r="G13" s="541">
        <v>28869733.489999998</v>
      </c>
      <c r="H13" s="541">
        <v>32874272.219999999</v>
      </c>
      <c r="I13" s="542">
        <v>13.8710623407281</v>
      </c>
      <c r="J13" s="542"/>
    </row>
    <row r="14" spans="1:10" s="15" customFormat="1" ht="16.5" x14ac:dyDescent="0.3">
      <c r="A14" s="2"/>
      <c r="B14" s="557" t="s">
        <v>553</v>
      </c>
      <c r="C14" s="515">
        <v>116593.532797936</v>
      </c>
      <c r="D14" s="515">
        <v>195526.56297262199</v>
      </c>
      <c r="E14" s="558">
        <v>67.699321120565202</v>
      </c>
      <c r="F14" s="558">
        <v>33.562000744850501</v>
      </c>
      <c r="G14" s="516">
        <v>23082314.199999999</v>
      </c>
      <c r="H14" s="516">
        <v>24932178.710000001</v>
      </c>
      <c r="I14" s="559">
        <v>8.0142073016231006</v>
      </c>
      <c r="J14" s="560">
        <v>6.4076258640930801</v>
      </c>
    </row>
    <row r="15" spans="1:10" s="15" customFormat="1" ht="16.5" x14ac:dyDescent="0.3">
      <c r="A15" s="475"/>
      <c r="B15" s="546" t="s">
        <v>209</v>
      </c>
      <c r="C15" s="547">
        <v>11598.960150605901</v>
      </c>
      <c r="D15" s="547">
        <v>18420.8391335216</v>
      </c>
      <c r="E15" s="548">
        <v>58.814573844012401</v>
      </c>
      <c r="F15" s="548">
        <v>2.9006349686461501</v>
      </c>
      <c r="G15" s="549">
        <v>3129524.48</v>
      </c>
      <c r="H15" s="549">
        <v>4360008.9400000004</v>
      </c>
      <c r="I15" s="550">
        <v>39.318575964614197</v>
      </c>
      <c r="J15" s="551">
        <v>4.2621954249290797</v>
      </c>
    </row>
    <row r="16" spans="1:10" s="15" customFormat="1" ht="16.5" x14ac:dyDescent="0.3">
      <c r="A16" s="508"/>
      <c r="B16" s="557" t="s">
        <v>504</v>
      </c>
      <c r="C16" s="515">
        <v>82533.177670405901</v>
      </c>
      <c r="D16" s="515">
        <v>45019.093820909598</v>
      </c>
      <c r="E16" s="558">
        <v>-45.453337564812799</v>
      </c>
      <c r="F16" s="558">
        <v>-15.950834616545</v>
      </c>
      <c r="G16" s="516">
        <v>823441.87</v>
      </c>
      <c r="H16" s="516">
        <v>1211874.78</v>
      </c>
      <c r="I16" s="559">
        <v>47.171867760379897</v>
      </c>
      <c r="J16" s="560">
        <v>1.3454675989113201</v>
      </c>
    </row>
    <row r="17" spans="1:10" s="15" customFormat="1" ht="16.5" x14ac:dyDescent="0.3">
      <c r="A17" s="537"/>
      <c r="B17" s="546" t="s">
        <v>205</v>
      </c>
      <c r="C17" s="547">
        <v>2151.9265679044902</v>
      </c>
      <c r="D17" s="547">
        <v>1483.8328272281601</v>
      </c>
      <c r="E17" s="548">
        <v>-31.046307557181699</v>
      </c>
      <c r="F17" s="548">
        <v>-0.28407071884337698</v>
      </c>
      <c r="G17" s="549">
        <v>34758.33</v>
      </c>
      <c r="H17" s="549">
        <v>294421.21999999997</v>
      </c>
      <c r="I17" s="550" t="s">
        <v>554</v>
      </c>
      <c r="J17" s="551">
        <v>0.89942946681493596</v>
      </c>
    </row>
    <row r="18" spans="1:10" s="15" customFormat="1" ht="16.5" x14ac:dyDescent="0.3">
      <c r="A18" s="508"/>
      <c r="B18" s="557" t="s">
        <v>202</v>
      </c>
      <c r="C18" s="515">
        <v>2078.7040277319802</v>
      </c>
      <c r="D18" s="515">
        <v>31841.758291827002</v>
      </c>
      <c r="E18" s="558" t="s">
        <v>554</v>
      </c>
      <c r="F18" s="558">
        <v>12.655128621945799</v>
      </c>
      <c r="G18" s="516">
        <v>1579286.34</v>
      </c>
      <c r="H18" s="516">
        <v>1829050.99</v>
      </c>
      <c r="I18" s="559">
        <v>15.815032630497999</v>
      </c>
      <c r="J18" s="560">
        <v>0.86514359436851995</v>
      </c>
    </row>
    <row r="19" spans="1:10" s="15" customFormat="1" ht="16.5" x14ac:dyDescent="0.3">
      <c r="A19" s="537"/>
      <c r="B19" s="546" t="s">
        <v>203</v>
      </c>
      <c r="C19" s="547">
        <v>28.6970974791492</v>
      </c>
      <c r="D19" s="547">
        <v>0</v>
      </c>
      <c r="E19" s="548">
        <v>-100</v>
      </c>
      <c r="F19" s="548">
        <v>-1.2201888168219901E-2</v>
      </c>
      <c r="G19" s="549">
        <v>158494.73000000001</v>
      </c>
      <c r="H19" s="549">
        <v>188444.51</v>
      </c>
      <c r="I19" s="550">
        <v>18.8963885423824</v>
      </c>
      <c r="J19" s="551">
        <v>0.103741103153495</v>
      </c>
    </row>
    <row r="20" spans="1:10" s="15" customFormat="1" ht="16.5" x14ac:dyDescent="0.3">
      <c r="A20" s="508"/>
      <c r="B20" s="557" t="s">
        <v>225</v>
      </c>
      <c r="C20" s="515"/>
      <c r="D20" s="515"/>
      <c r="E20" s="558"/>
      <c r="F20" s="558"/>
      <c r="G20" s="516">
        <v>28343.3</v>
      </c>
      <c r="H20" s="516">
        <v>8006.6</v>
      </c>
      <c r="I20" s="559">
        <v>-71.751348643241997</v>
      </c>
      <c r="J20" s="560">
        <v>-7.0442977961830799E-2</v>
      </c>
    </row>
    <row r="21" spans="1:10" s="15" customFormat="1" ht="16.5" x14ac:dyDescent="0.3">
      <c r="A21" s="537"/>
      <c r="B21" s="546" t="s">
        <v>555</v>
      </c>
      <c r="C21" s="547">
        <v>0</v>
      </c>
      <c r="D21" s="547">
        <v>3.3887538845679002</v>
      </c>
      <c r="E21" s="548" t="s">
        <v>556</v>
      </c>
      <c r="F21" s="548">
        <v>1.44088425525132E-3</v>
      </c>
      <c r="G21" s="549">
        <v>3747.78</v>
      </c>
      <c r="H21" s="549">
        <v>23683.27</v>
      </c>
      <c r="I21" s="550" t="s">
        <v>554</v>
      </c>
      <c r="J21" s="551">
        <v>6.9053252628415607E-2</v>
      </c>
    </row>
    <row r="22" spans="1:10" s="15" customFormat="1" ht="16.5" x14ac:dyDescent="0.3">
      <c r="A22" s="508"/>
      <c r="B22" s="557" t="s">
        <v>218</v>
      </c>
      <c r="C22" s="515"/>
      <c r="D22" s="515"/>
      <c r="E22" s="558"/>
      <c r="F22" s="558"/>
      <c r="G22" s="516">
        <v>6789.7</v>
      </c>
      <c r="H22" s="516">
        <v>0</v>
      </c>
      <c r="I22" s="559">
        <v>-100</v>
      </c>
      <c r="J22" s="560">
        <v>-2.3518402074448799E-2</v>
      </c>
    </row>
    <row r="23" spans="1:10" s="15" customFormat="1" ht="16.5" x14ac:dyDescent="0.3">
      <c r="A23" s="537"/>
      <c r="B23" s="546" t="s">
        <v>212</v>
      </c>
      <c r="C23" s="547">
        <v>19989.280944777998</v>
      </c>
      <c r="D23" s="547">
        <v>16485.945384280501</v>
      </c>
      <c r="E23" s="548">
        <v>-17.526070948603799</v>
      </c>
      <c r="F23" s="548">
        <v>-1.48960391398463</v>
      </c>
      <c r="G23" s="549">
        <v>1074.7</v>
      </c>
      <c r="H23" s="549">
        <v>5413.07</v>
      </c>
      <c r="I23" s="550">
        <v>403.681957755653</v>
      </c>
      <c r="J23" s="551">
        <v>1.50273988552847E-2</v>
      </c>
    </row>
    <row r="24" spans="1:10" s="15" customFormat="1" ht="16.5" x14ac:dyDescent="0.3">
      <c r="A24" s="508"/>
      <c r="B24" s="557" t="s">
        <v>557</v>
      </c>
      <c r="C24" s="515">
        <v>211.43203242663952</v>
      </c>
      <c r="D24" s="515">
        <v>141.48499301922266</v>
      </c>
      <c r="E24" s="558">
        <v>-33.082517632084141</v>
      </c>
      <c r="F24" s="558">
        <v>-2.9741194320000636E-2</v>
      </c>
      <c r="G24" s="517">
        <v>21958.059999999998</v>
      </c>
      <c r="H24" s="517">
        <v>21190.13</v>
      </c>
      <c r="I24" s="559">
        <v>-3.4972579544823024</v>
      </c>
      <c r="J24" s="560">
        <v>-2.6599829896801611E-3</v>
      </c>
    </row>
    <row r="25" spans="1:10" s="15" customFormat="1" ht="16.5" x14ac:dyDescent="0.2">
      <c r="A25" s="508"/>
      <c r="B25" s="508"/>
      <c r="C25" s="509"/>
      <c r="D25" s="509"/>
      <c r="E25" s="514"/>
      <c r="F25" s="514"/>
      <c r="G25" s="510"/>
      <c r="H25" s="510"/>
      <c r="I25" s="511"/>
      <c r="J25" s="511"/>
    </row>
    <row r="26" spans="1:10" s="15" customFormat="1" ht="16.5" x14ac:dyDescent="0.3">
      <c r="A26" s="536" t="s">
        <v>456</v>
      </c>
      <c r="B26" s="537"/>
      <c r="C26" s="538">
        <v>26726444.697500002</v>
      </c>
      <c r="D26" s="538">
        <v>25052158.487500001</v>
      </c>
      <c r="E26" s="539">
        <v>-6.2645302394321103</v>
      </c>
      <c r="F26" s="539"/>
      <c r="G26" s="541">
        <v>21224142.469999999</v>
      </c>
      <c r="H26" s="541">
        <v>11488726.76</v>
      </c>
      <c r="I26" s="542">
        <v>-45.869536183904003</v>
      </c>
      <c r="J26" s="542"/>
    </row>
    <row r="27" spans="1:10" s="15" customFormat="1" ht="16.5" x14ac:dyDescent="0.3">
      <c r="A27" s="197"/>
      <c r="B27" s="557" t="s">
        <v>203</v>
      </c>
      <c r="C27" s="515">
        <v>1452.7950000000001</v>
      </c>
      <c r="D27" s="515">
        <v>169.36750000000001</v>
      </c>
      <c r="E27" s="558">
        <v>-88.3419546460444</v>
      </c>
      <c r="F27" s="558">
        <v>-4.8020883979381403E-3</v>
      </c>
      <c r="G27" s="516">
        <v>18691255.690000001</v>
      </c>
      <c r="H27" s="516">
        <v>8311233.8799999999</v>
      </c>
      <c r="I27" s="559">
        <v>-55.534106333762303</v>
      </c>
      <c r="J27" s="560">
        <v>-48.906672317489502</v>
      </c>
    </row>
    <row r="28" spans="1:10" s="15" customFormat="1" ht="16.5" x14ac:dyDescent="0.3">
      <c r="A28" s="540"/>
      <c r="B28" s="546" t="s">
        <v>553</v>
      </c>
      <c r="C28" s="547">
        <v>2586232.3624999998</v>
      </c>
      <c r="D28" s="547">
        <v>3292533.17749999</v>
      </c>
      <c r="E28" s="548">
        <v>27.310029262693199</v>
      </c>
      <c r="F28" s="548">
        <v>2.6427039697728998</v>
      </c>
      <c r="G28" s="549">
        <v>1738784.39</v>
      </c>
      <c r="H28" s="549">
        <v>2268040.21</v>
      </c>
      <c r="I28" s="550">
        <v>30.438266126831099</v>
      </c>
      <c r="J28" s="551">
        <v>2.4936499589940699</v>
      </c>
    </row>
    <row r="29" spans="1:10" s="15" customFormat="1" ht="16.5" x14ac:dyDescent="0.3">
      <c r="A29" s="197"/>
      <c r="B29" s="557" t="s">
        <v>209</v>
      </c>
      <c r="C29" s="515">
        <v>2331920.665</v>
      </c>
      <c r="D29" s="515">
        <v>2485007.6524999999</v>
      </c>
      <c r="E29" s="558">
        <v>6.5648454425442297</v>
      </c>
      <c r="F29" s="558">
        <v>0.57279218853347802</v>
      </c>
      <c r="G29" s="516">
        <v>318323.52</v>
      </c>
      <c r="H29" s="516">
        <v>407017.41</v>
      </c>
      <c r="I29" s="559">
        <v>27.862813907059099</v>
      </c>
      <c r="J29" s="560">
        <v>0.41789151257991902</v>
      </c>
    </row>
    <row r="30" spans="1:10" s="15" customFormat="1" ht="16.5" x14ac:dyDescent="0.3">
      <c r="A30" s="540"/>
      <c r="B30" s="546" t="s">
        <v>212</v>
      </c>
      <c r="C30" s="547"/>
      <c r="D30" s="547"/>
      <c r="E30" s="548"/>
      <c r="F30" s="548"/>
      <c r="G30" s="549">
        <v>59590.85</v>
      </c>
      <c r="H30" s="549">
        <v>147246.01999999999</v>
      </c>
      <c r="I30" s="550">
        <v>147.09501542602601</v>
      </c>
      <c r="J30" s="551">
        <v>0.41299746326099801</v>
      </c>
    </row>
    <row r="31" spans="1:10" s="15" customFormat="1" ht="16.5" x14ac:dyDescent="0.3">
      <c r="A31" s="197"/>
      <c r="B31" s="557" t="s">
        <v>227</v>
      </c>
      <c r="C31" s="515"/>
      <c r="D31" s="515"/>
      <c r="E31" s="558"/>
      <c r="F31" s="558"/>
      <c r="G31" s="516">
        <v>0</v>
      </c>
      <c r="H31" s="516">
        <v>63539.8</v>
      </c>
      <c r="I31" s="559" t="s">
        <v>556</v>
      </c>
      <c r="J31" s="560">
        <v>0.29937511063079503</v>
      </c>
    </row>
    <row r="32" spans="1:10" s="15" customFormat="1" ht="16.5" x14ac:dyDescent="0.3">
      <c r="A32" s="540"/>
      <c r="B32" s="546" t="s">
        <v>202</v>
      </c>
      <c r="C32" s="547">
        <v>154992.3175</v>
      </c>
      <c r="D32" s="547">
        <v>257794.98</v>
      </c>
      <c r="E32" s="548">
        <v>66.327585881797106</v>
      </c>
      <c r="F32" s="548">
        <v>0.38464772873294401</v>
      </c>
      <c r="G32" s="549">
        <v>197489.86</v>
      </c>
      <c r="H32" s="549">
        <v>139838.10999999999</v>
      </c>
      <c r="I32" s="550">
        <v>-29.1922582759439</v>
      </c>
      <c r="J32" s="551">
        <v>-0.27163288260757701</v>
      </c>
    </row>
    <row r="33" spans="1:10" s="15" customFormat="1" ht="16.5" x14ac:dyDescent="0.3">
      <c r="A33" s="197"/>
      <c r="B33" s="557" t="s">
        <v>205</v>
      </c>
      <c r="C33" s="515">
        <v>1187.0825</v>
      </c>
      <c r="D33" s="515">
        <v>7071.9575000000004</v>
      </c>
      <c r="E33" s="558">
        <v>495.74271375409899</v>
      </c>
      <c r="F33" s="558">
        <v>2.2018921957661201E-2</v>
      </c>
      <c r="G33" s="516">
        <v>50852.21</v>
      </c>
      <c r="H33" s="516">
        <v>1582.3</v>
      </c>
      <c r="I33" s="559">
        <v>-96.888434150649502</v>
      </c>
      <c r="J33" s="560">
        <v>-0.232140874806331</v>
      </c>
    </row>
    <row r="34" spans="1:10" s="15" customFormat="1" ht="16.5" x14ac:dyDescent="0.3">
      <c r="A34" s="540"/>
      <c r="B34" s="546" t="s">
        <v>504</v>
      </c>
      <c r="C34" s="547">
        <v>17391.272499999999</v>
      </c>
      <c r="D34" s="547">
        <v>23428.0275</v>
      </c>
      <c r="E34" s="548">
        <v>34.711404815260103</v>
      </c>
      <c r="F34" s="548">
        <v>2.2587198066657498E-2</v>
      </c>
      <c r="G34" s="549">
        <v>136545.06</v>
      </c>
      <c r="H34" s="549">
        <v>108322.92</v>
      </c>
      <c r="I34" s="550">
        <v>-20.6687374849006</v>
      </c>
      <c r="J34" s="551">
        <v>-0.13297187408109201</v>
      </c>
    </row>
    <row r="35" spans="1:10" s="15" customFormat="1" ht="16.5" x14ac:dyDescent="0.3">
      <c r="A35" s="197"/>
      <c r="B35" s="557" t="s">
        <v>555</v>
      </c>
      <c r="C35" s="515"/>
      <c r="D35" s="515"/>
      <c r="E35" s="558"/>
      <c r="F35" s="558"/>
      <c r="G35" s="516">
        <v>400.4</v>
      </c>
      <c r="H35" s="516">
        <v>6103.04</v>
      </c>
      <c r="I35" s="559" t="s">
        <v>554</v>
      </c>
      <c r="J35" s="560">
        <v>2.6868647381445902E-2</v>
      </c>
    </row>
    <row r="36" spans="1:10" s="15" customFormat="1" ht="16.5" x14ac:dyDescent="0.3">
      <c r="A36" s="540"/>
      <c r="B36" s="546" t="s">
        <v>213</v>
      </c>
      <c r="C36" s="547">
        <v>188795.41500000001</v>
      </c>
      <c r="D36" s="547">
        <v>236649.345</v>
      </c>
      <c r="E36" s="548">
        <v>25.346976779070602</v>
      </c>
      <c r="F36" s="548">
        <v>0.17905086344865101</v>
      </c>
      <c r="G36" s="549">
        <v>29657.05</v>
      </c>
      <c r="H36" s="549">
        <v>33508.199999999997</v>
      </c>
      <c r="I36" s="550">
        <v>12.985613875958601</v>
      </c>
      <c r="J36" s="551">
        <v>1.8145138280349998E-2</v>
      </c>
    </row>
    <row r="37" spans="1:10" s="15" customFormat="1" ht="16.5" x14ac:dyDescent="0.3">
      <c r="A37" s="197"/>
      <c r="B37" s="557" t="s">
        <v>557</v>
      </c>
      <c r="C37" s="515">
        <v>21444472.787500001</v>
      </c>
      <c r="D37" s="515">
        <v>18749503.979999997</v>
      </c>
      <c r="E37" s="558">
        <v>-12.567195445676349</v>
      </c>
      <c r="F37" s="558">
        <v>-10.083529021546561</v>
      </c>
      <c r="G37" s="517">
        <v>1243.44</v>
      </c>
      <c r="H37" s="517">
        <v>2294.87</v>
      </c>
      <c r="I37" s="559">
        <v>84.558161230135738</v>
      </c>
      <c r="J37" s="560">
        <v>4.95393395274358E-3</v>
      </c>
    </row>
    <row r="38" spans="1:10" s="15" customFormat="1" ht="16.5" x14ac:dyDescent="0.3">
      <c r="A38" s="197"/>
      <c r="B38" s="508"/>
      <c r="C38" s="518"/>
      <c r="D38" s="518"/>
      <c r="E38" s="514"/>
      <c r="F38" s="514"/>
      <c r="G38" s="510"/>
      <c r="H38" s="510"/>
      <c r="I38" s="513"/>
      <c r="J38" s="513"/>
    </row>
    <row r="39" spans="1:10" s="15" customFormat="1" ht="16.5" x14ac:dyDescent="0.3">
      <c r="A39" s="154" t="s">
        <v>454</v>
      </c>
      <c r="B39" s="537"/>
      <c r="C39" s="538">
        <v>8954451.5607347209</v>
      </c>
      <c r="D39" s="538">
        <v>9446813.9076398108</v>
      </c>
      <c r="E39" s="539">
        <v>5.4985204126190697</v>
      </c>
      <c r="F39" s="539"/>
      <c r="G39" s="541">
        <v>2185231.54</v>
      </c>
      <c r="H39" s="541">
        <v>3391921.85</v>
      </c>
      <c r="I39" s="542">
        <v>55.220249566780502</v>
      </c>
      <c r="J39" s="542"/>
    </row>
    <row r="40" spans="1:10" s="15" customFormat="1" ht="16.5" x14ac:dyDescent="0.3">
      <c r="A40" s="508"/>
      <c r="B40" s="557" t="s">
        <v>553</v>
      </c>
      <c r="C40" s="515">
        <v>2356103.5140699898</v>
      </c>
      <c r="D40" s="515">
        <v>2995951.1021549702</v>
      </c>
      <c r="E40" s="558">
        <v>27.157023630922399</v>
      </c>
      <c r="F40" s="558">
        <v>7.1455809855593202</v>
      </c>
      <c r="G40" s="516">
        <v>2035329.13</v>
      </c>
      <c r="H40" s="516">
        <v>3094612.75</v>
      </c>
      <c r="I40" s="560">
        <v>52.044831687737897</v>
      </c>
      <c r="J40" s="560">
        <v>48.4746627810433</v>
      </c>
    </row>
    <row r="41" spans="1:10" s="15" customFormat="1" ht="16.5" x14ac:dyDescent="0.3">
      <c r="A41" s="537"/>
      <c r="B41" s="546" t="s">
        <v>209</v>
      </c>
      <c r="C41" s="547">
        <v>1157674.9627650001</v>
      </c>
      <c r="D41" s="547">
        <v>1093050.0819250001</v>
      </c>
      <c r="E41" s="548">
        <v>-5.5822992565761096</v>
      </c>
      <c r="F41" s="548">
        <v>-0.72170674442395299</v>
      </c>
      <c r="G41" s="549">
        <v>2393.08</v>
      </c>
      <c r="H41" s="549">
        <v>129058</v>
      </c>
      <c r="I41" s="551" t="s">
        <v>554</v>
      </c>
      <c r="J41" s="551">
        <v>5.7964072768234001</v>
      </c>
    </row>
    <row r="42" spans="1:10" s="15" customFormat="1" ht="16.5" x14ac:dyDescent="0.3">
      <c r="A42" s="2"/>
      <c r="B42" s="557" t="s">
        <v>504</v>
      </c>
      <c r="C42" s="515">
        <v>1815372.065195</v>
      </c>
      <c r="D42" s="515">
        <v>1675264.53137</v>
      </c>
      <c r="E42" s="558">
        <v>-7.7178412354800203</v>
      </c>
      <c r="F42" s="558">
        <v>-1.56466906850417</v>
      </c>
      <c r="G42" s="516">
        <v>100</v>
      </c>
      <c r="H42" s="516">
        <v>107441.19</v>
      </c>
      <c r="I42" s="559" t="s">
        <v>554</v>
      </c>
      <c r="J42" s="560">
        <v>4.9121197472740104</v>
      </c>
    </row>
    <row r="43" spans="1:10" s="15" customFormat="1" ht="16.5" x14ac:dyDescent="0.3">
      <c r="A43" s="475"/>
      <c r="B43" s="546" t="s">
        <v>223</v>
      </c>
      <c r="C43" s="547">
        <v>2466.3375000000001</v>
      </c>
      <c r="D43" s="547">
        <v>0.83199999999999996</v>
      </c>
      <c r="E43" s="548">
        <v>-99.966265768573805</v>
      </c>
      <c r="F43" s="548">
        <v>-2.75338526684453E-2</v>
      </c>
      <c r="G43" s="549">
        <v>91305.08</v>
      </c>
      <c r="H43" s="549">
        <v>0</v>
      </c>
      <c r="I43" s="551">
        <v>-100</v>
      </c>
      <c r="J43" s="551">
        <v>-4.1782794330343602</v>
      </c>
    </row>
    <row r="44" spans="1:10" s="15" customFormat="1" ht="16.5" x14ac:dyDescent="0.3">
      <c r="A44" s="508"/>
      <c r="B44" s="557" t="s">
        <v>202</v>
      </c>
      <c r="C44" s="515">
        <v>2214430.4381949902</v>
      </c>
      <c r="D44" s="515">
        <v>2180796.8050900199</v>
      </c>
      <c r="E44" s="558">
        <v>-1.5188389991781099</v>
      </c>
      <c r="F44" s="558">
        <v>-0.37560796299864702</v>
      </c>
      <c r="G44" s="516">
        <v>54858</v>
      </c>
      <c r="H44" s="516">
        <v>59620</v>
      </c>
      <c r="I44" s="559">
        <v>8.6805935323927006</v>
      </c>
      <c r="J44" s="560">
        <v>0.21791741116824601</v>
      </c>
    </row>
    <row r="45" spans="1:10" s="15" customFormat="1" ht="16.5" x14ac:dyDescent="0.3">
      <c r="A45" s="475"/>
      <c r="B45" s="546" t="s">
        <v>203</v>
      </c>
      <c r="C45" s="547">
        <v>908793.84317000501</v>
      </c>
      <c r="D45" s="547">
        <v>965798.00326499797</v>
      </c>
      <c r="E45" s="548">
        <v>6.2725072934202801</v>
      </c>
      <c r="F45" s="548">
        <v>0.63660135641311999</v>
      </c>
      <c r="G45" s="549">
        <v>52.82</v>
      </c>
      <c r="H45" s="549">
        <v>789.96</v>
      </c>
      <c r="I45" s="550" t="s">
        <v>554</v>
      </c>
      <c r="J45" s="551">
        <v>3.3732809842200999E-2</v>
      </c>
    </row>
    <row r="46" spans="1:10" s="15" customFormat="1" ht="16.5" x14ac:dyDescent="0.3">
      <c r="A46" s="2"/>
      <c r="B46" s="557" t="s">
        <v>205</v>
      </c>
      <c r="C46" s="515">
        <v>108125.44833</v>
      </c>
      <c r="D46" s="515">
        <v>119116.18186</v>
      </c>
      <c r="E46" s="558">
        <v>10.1647981115935</v>
      </c>
      <c r="F46" s="558">
        <v>0.122740443180175</v>
      </c>
      <c r="G46" s="516">
        <v>813.43</v>
      </c>
      <c r="H46" s="516">
        <v>399.95</v>
      </c>
      <c r="I46" s="559">
        <v>-50.831663449835901</v>
      </c>
      <c r="J46" s="560">
        <v>-1.89215647143735E-2</v>
      </c>
    </row>
    <row r="47" spans="1:10" s="15" customFormat="1" ht="16.5" x14ac:dyDescent="0.3">
      <c r="A47" s="537"/>
      <c r="B47" s="546" t="s">
        <v>207</v>
      </c>
      <c r="C47" s="547">
        <v>100301.13744999999</v>
      </c>
      <c r="D47" s="547">
        <v>157768.88965</v>
      </c>
      <c r="E47" s="548">
        <v>57.295214851025698</v>
      </c>
      <c r="F47" s="548">
        <v>0.64177858141526301</v>
      </c>
      <c r="G47" s="549">
        <v>380</v>
      </c>
      <c r="H47" s="549">
        <v>0</v>
      </c>
      <c r="I47" s="550">
        <v>-100</v>
      </c>
      <c r="J47" s="551">
        <v>-1.7389461621993601E-2</v>
      </c>
    </row>
    <row r="48" spans="1:10" s="15" customFormat="1" ht="16.5" x14ac:dyDescent="0.3">
      <c r="A48" s="508"/>
      <c r="B48" s="557" t="s">
        <v>206</v>
      </c>
      <c r="C48" s="515">
        <v>1364.04395</v>
      </c>
      <c r="D48" s="515">
        <v>2142.3942000000002</v>
      </c>
      <c r="E48" s="558">
        <v>57.061962702888003</v>
      </c>
      <c r="F48" s="558">
        <v>8.6923274387129094E-3</v>
      </c>
      <c r="G48" s="516"/>
      <c r="H48" s="516"/>
      <c r="I48" s="559"/>
      <c r="J48" s="560"/>
    </row>
    <row r="49" spans="1:10" s="15" customFormat="1" ht="16.5" x14ac:dyDescent="0.3">
      <c r="A49" s="537"/>
      <c r="B49" s="546" t="s">
        <v>218</v>
      </c>
      <c r="C49" s="547">
        <v>3.4249999999999998</v>
      </c>
      <c r="D49" s="547">
        <v>0</v>
      </c>
      <c r="E49" s="548">
        <v>-100</v>
      </c>
      <c r="F49" s="548">
        <v>-3.8249132029689298E-5</v>
      </c>
      <c r="G49" s="549"/>
      <c r="H49" s="549"/>
      <c r="I49" s="550"/>
      <c r="J49" s="551"/>
    </row>
    <row r="50" spans="1:10" s="15" customFormat="1" ht="16.5" x14ac:dyDescent="0.3">
      <c r="A50" s="519"/>
      <c r="B50" s="561" t="s">
        <v>557</v>
      </c>
      <c r="C50" s="520">
        <v>289816.34510999988</v>
      </c>
      <c r="D50" s="520">
        <v>256925.086125</v>
      </c>
      <c r="E50" s="562">
        <v>-11.34900068266198</v>
      </c>
      <c r="F50" s="562">
        <v>-0.36731740366130383</v>
      </c>
      <c r="G50" s="521"/>
      <c r="H50" s="521"/>
      <c r="I50" s="563"/>
      <c r="J50" s="563"/>
    </row>
    <row r="51" spans="1:10" x14ac:dyDescent="0.25">
      <c r="A51" s="503" t="s">
        <v>558</v>
      </c>
      <c r="B51" s="857"/>
    </row>
    <row r="52" spans="1:10" x14ac:dyDescent="0.25">
      <c r="A52" s="364" t="s">
        <v>559</v>
      </c>
      <c r="B52" s="364"/>
    </row>
    <row r="53" spans="1:10" x14ac:dyDescent="0.25">
      <c r="A53" s="364" t="s">
        <v>543</v>
      </c>
      <c r="B53" s="364"/>
    </row>
    <row r="54" spans="1:10" x14ac:dyDescent="0.25">
      <c r="A54" s="504" t="s">
        <v>544</v>
      </c>
      <c r="B54" s="504"/>
    </row>
    <row r="55" spans="1:10" x14ac:dyDescent="0.25">
      <c r="A55" s="504" t="s">
        <v>560</v>
      </c>
    </row>
  </sheetData>
  <mergeCells count="11">
    <mergeCell ref="G9:H9"/>
    <mergeCell ref="A3:J3"/>
    <mergeCell ref="A7:A9"/>
    <mergeCell ref="B7:B9"/>
    <mergeCell ref="C7:F7"/>
    <mergeCell ref="G7:J7"/>
    <mergeCell ref="E8:E9"/>
    <mergeCell ref="F8:F9"/>
    <mergeCell ref="I8:I9"/>
    <mergeCell ref="J8:J9"/>
    <mergeCell ref="C9:D9"/>
  </mergeCells>
  <conditionalFormatting sqref="A6">
    <cfRule type="duplicateValues" dxfId="25" priority="1"/>
  </conditionalFormatting>
  <conditionalFormatting sqref="A4:B5 B6">
    <cfRule type="duplicateValues" dxfId="24" priority="2"/>
  </conditionalFormatting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E3D5-7554-4590-A2D5-94D32832EFAE}">
  <dimension ref="A1:K55"/>
  <sheetViews>
    <sheetView workbookViewId="0">
      <selection activeCell="A3" sqref="A3:K3"/>
    </sheetView>
  </sheetViews>
  <sheetFormatPr baseColWidth="10" defaultColWidth="11.42578125" defaultRowHeight="15" x14ac:dyDescent="0.25"/>
  <cols>
    <col min="1" max="1" width="35" style="14" customWidth="1"/>
    <col min="2" max="2" width="30.28515625" style="14" customWidth="1"/>
    <col min="3" max="4" width="18.28515625" style="14" bestFit="1" customWidth="1"/>
    <col min="5" max="5" width="11.85546875" style="14" bestFit="1" customWidth="1"/>
    <col min="6" max="6" width="15.5703125" style="14" customWidth="1"/>
    <col min="7" max="7" width="2" style="14" customWidth="1"/>
    <col min="8" max="9" width="18.28515625" style="14" bestFit="1" customWidth="1"/>
    <col min="10" max="10" width="11.85546875" style="14" bestFit="1" customWidth="1"/>
    <col min="11" max="11" width="14.7109375" style="14" customWidth="1"/>
    <col min="12" max="16384" width="11.42578125" style="14"/>
  </cols>
  <sheetData>
    <row r="1" spans="1:11" s="12" customFormat="1" ht="66.75" customHeight="1" x14ac:dyDescent="0.3"/>
    <row r="2" spans="1:11" s="13" customFormat="1" ht="5.45" customHeight="1" x14ac:dyDescent="0.25"/>
    <row r="3" spans="1:11" ht="41.25" customHeight="1" x14ac:dyDescent="0.25">
      <c r="A3" s="956" t="s">
        <v>585</v>
      </c>
      <c r="B3" s="957"/>
      <c r="C3" s="957"/>
      <c r="D3" s="957"/>
      <c r="E3" s="957"/>
      <c r="F3" s="957"/>
      <c r="G3" s="957"/>
      <c r="H3" s="957"/>
      <c r="I3" s="957"/>
      <c r="J3" s="957"/>
      <c r="K3" s="957"/>
    </row>
    <row r="4" spans="1:11" s="1" customFormat="1" ht="16.5" x14ac:dyDescent="0.25">
      <c r="A4" s="522" t="s">
        <v>75</v>
      </c>
      <c r="B4" s="528"/>
      <c r="C4" s="528"/>
      <c r="D4" s="529"/>
      <c r="E4" s="529"/>
      <c r="F4" s="529"/>
      <c r="G4" s="529"/>
      <c r="H4" s="529"/>
      <c r="I4" s="529"/>
      <c r="J4" s="529"/>
      <c r="K4" s="529"/>
    </row>
    <row r="5" spans="1:11" s="1" customFormat="1" ht="16.5" x14ac:dyDescent="0.3">
      <c r="A5" s="523" t="s">
        <v>545</v>
      </c>
      <c r="B5" s="530"/>
      <c r="C5" s="531"/>
      <c r="D5" s="532"/>
      <c r="E5" s="532"/>
      <c r="F5" s="531"/>
      <c r="G5" s="531"/>
      <c r="H5" s="531"/>
      <c r="I5" s="531"/>
      <c r="J5" s="531"/>
      <c r="K5" s="531"/>
    </row>
    <row r="6" spans="1:11" s="1" customFormat="1" ht="17.25" x14ac:dyDescent="0.3">
      <c r="A6" s="524" t="s">
        <v>546</v>
      </c>
      <c r="B6" s="533"/>
      <c r="C6" s="534"/>
      <c r="D6" s="535"/>
      <c r="E6" s="535"/>
      <c r="F6" s="534"/>
      <c r="G6" s="531"/>
      <c r="H6" s="534"/>
      <c r="I6" s="534"/>
      <c r="J6" s="534"/>
      <c r="K6" s="534"/>
    </row>
    <row r="7" spans="1:11" s="564" customFormat="1" ht="15" customHeight="1" x14ac:dyDescent="0.2">
      <c r="A7" s="1064" t="s">
        <v>516</v>
      </c>
      <c r="B7" s="1076" t="s">
        <v>561</v>
      </c>
      <c r="C7" s="1079" t="s">
        <v>547</v>
      </c>
      <c r="D7" s="1079"/>
      <c r="E7" s="1079"/>
      <c r="F7" s="1079"/>
      <c r="G7" s="525"/>
      <c r="H7" s="1079" t="s">
        <v>548</v>
      </c>
      <c r="I7" s="1079"/>
      <c r="J7" s="1079"/>
      <c r="K7" s="1080"/>
    </row>
    <row r="8" spans="1:11" s="564" customFormat="1" ht="14.45" customHeight="1" x14ac:dyDescent="0.2">
      <c r="A8" s="1065"/>
      <c r="B8" s="1077"/>
      <c r="C8" s="858" t="s">
        <v>394</v>
      </c>
      <c r="D8" s="858" t="s">
        <v>562</v>
      </c>
      <c r="E8" s="1081" t="s">
        <v>522</v>
      </c>
      <c r="F8" s="1081" t="s">
        <v>523</v>
      </c>
      <c r="G8" s="859"/>
      <c r="H8" s="858" t="s">
        <v>394</v>
      </c>
      <c r="I8" s="858" t="s">
        <v>562</v>
      </c>
      <c r="J8" s="1081" t="s">
        <v>563</v>
      </c>
      <c r="K8" s="1082" t="s">
        <v>551</v>
      </c>
    </row>
    <row r="9" spans="1:11" s="564" customFormat="1" ht="33" customHeight="1" thickBot="1" x14ac:dyDescent="0.25">
      <c r="A9" s="1066"/>
      <c r="B9" s="1078"/>
      <c r="C9" s="1075" t="s">
        <v>524</v>
      </c>
      <c r="D9" s="1075"/>
      <c r="E9" s="1078"/>
      <c r="F9" s="1078"/>
      <c r="G9" s="526"/>
      <c r="H9" s="1075" t="s">
        <v>524</v>
      </c>
      <c r="I9" s="1075"/>
      <c r="J9" s="1078"/>
      <c r="K9" s="1083"/>
    </row>
    <row r="10" spans="1:11" s="15" customFormat="1" ht="16.5" x14ac:dyDescent="0.3">
      <c r="A10" s="2"/>
      <c r="B10" s="2"/>
      <c r="C10" s="565"/>
      <c r="D10" s="565"/>
      <c r="E10" s="565"/>
      <c r="F10" s="565"/>
      <c r="G10" s="565"/>
      <c r="H10" s="565"/>
      <c r="I10" s="565"/>
      <c r="J10" s="565"/>
      <c r="K10" s="565"/>
    </row>
    <row r="11" spans="1:11" s="15" customFormat="1" ht="16.5" x14ac:dyDescent="0.3">
      <c r="A11" s="475"/>
      <c r="B11" s="543" t="s">
        <v>78</v>
      </c>
      <c r="C11" s="918">
        <v>35916081.969524398</v>
      </c>
      <c r="D11" s="918">
        <v>34807895.301317699</v>
      </c>
      <c r="E11" s="552">
        <v>-3.0854887488757301</v>
      </c>
      <c r="F11" s="541"/>
      <c r="G11" s="553"/>
      <c r="H11" s="918">
        <v>52279107.500000097</v>
      </c>
      <c r="I11" s="918">
        <v>47754920.829999998</v>
      </c>
      <c r="J11" s="542">
        <v>-8.6539095373808905</v>
      </c>
      <c r="K11" s="554"/>
    </row>
    <row r="12" spans="1:11" s="15" customFormat="1" ht="16.5" x14ac:dyDescent="0.3">
      <c r="A12" s="2"/>
      <c r="B12" s="2"/>
      <c r="C12" s="919"/>
      <c r="D12" s="919"/>
      <c r="E12" s="565"/>
      <c r="F12" s="565"/>
      <c r="G12" s="565"/>
      <c r="H12" s="919"/>
      <c r="I12" s="919"/>
      <c r="J12" s="565"/>
      <c r="K12" s="565"/>
    </row>
    <row r="13" spans="1:11" s="15" customFormat="1" ht="16.5" x14ac:dyDescent="0.3">
      <c r="A13" s="536" t="s">
        <v>552</v>
      </c>
      <c r="B13" s="537"/>
      <c r="C13" s="918">
        <v>235185.71128926799</v>
      </c>
      <c r="D13" s="918">
        <v>308922.90617729299</v>
      </c>
      <c r="E13" s="542">
        <v>31.352752887836498</v>
      </c>
      <c r="F13" s="554"/>
      <c r="G13" s="553"/>
      <c r="H13" s="918">
        <v>28869733.489999998</v>
      </c>
      <c r="I13" s="918">
        <v>32874272.219999999</v>
      </c>
      <c r="J13" s="542">
        <v>13.8710623407281</v>
      </c>
      <c r="K13" s="542"/>
    </row>
    <row r="14" spans="1:11" s="15" customFormat="1" ht="16.5" x14ac:dyDescent="0.3">
      <c r="A14" s="2"/>
      <c r="B14" s="557" t="s">
        <v>564</v>
      </c>
      <c r="C14" s="922">
        <v>163646.44351237701</v>
      </c>
      <c r="D14" s="922">
        <v>161337.307309494</v>
      </c>
      <c r="E14" s="560">
        <v>-1.4110518709244499</v>
      </c>
      <c r="F14" s="560">
        <v>-0.981835244251966</v>
      </c>
      <c r="G14" s="566"/>
      <c r="H14" s="920">
        <v>7079709.3099999996</v>
      </c>
      <c r="I14" s="920">
        <v>8469487.8300000001</v>
      </c>
      <c r="J14" s="560">
        <v>19.630446098075801</v>
      </c>
      <c r="K14" s="560">
        <v>4.8139638021992699</v>
      </c>
    </row>
    <row r="15" spans="1:11" s="15" customFormat="1" ht="16.5" x14ac:dyDescent="0.3">
      <c r="A15" s="475"/>
      <c r="B15" s="546" t="s">
        <v>565</v>
      </c>
      <c r="C15" s="925">
        <v>9114.6783089709406</v>
      </c>
      <c r="D15" s="925">
        <v>8947.1825879692606</v>
      </c>
      <c r="E15" s="551">
        <v>-1.83764819035719</v>
      </c>
      <c r="F15" s="551">
        <v>-7.1218493710134903E-2</v>
      </c>
      <c r="G15" s="555"/>
      <c r="H15" s="921">
        <v>3881693.73</v>
      </c>
      <c r="I15" s="921">
        <v>4806533.1100000003</v>
      </c>
      <c r="J15" s="551">
        <v>23.8256659162031</v>
      </c>
      <c r="K15" s="551">
        <v>3.2034912283493999</v>
      </c>
    </row>
    <row r="16" spans="1:11" s="15" customFormat="1" ht="16.5" x14ac:dyDescent="0.3">
      <c r="A16" s="508"/>
      <c r="B16" s="557" t="s">
        <v>566</v>
      </c>
      <c r="C16" s="922">
        <v>6138.4260627990197</v>
      </c>
      <c r="D16" s="922">
        <v>52202.986603805999</v>
      </c>
      <c r="E16" s="560" t="s">
        <v>554</v>
      </c>
      <c r="F16" s="560">
        <v>19.586462242321101</v>
      </c>
      <c r="G16" s="566"/>
      <c r="H16" s="920">
        <v>989492.78</v>
      </c>
      <c r="I16" s="920">
        <v>1884353.22</v>
      </c>
      <c r="J16" s="560">
        <v>90.436277867535296</v>
      </c>
      <c r="K16" s="560">
        <v>3.09964911976054</v>
      </c>
    </row>
    <row r="17" spans="1:11" s="15" customFormat="1" ht="16.5" x14ac:dyDescent="0.3">
      <c r="A17" s="537"/>
      <c r="B17" s="546" t="s">
        <v>567</v>
      </c>
      <c r="C17" s="925">
        <v>528.76873071706495</v>
      </c>
      <c r="D17" s="925">
        <v>1592.7346582702201</v>
      </c>
      <c r="E17" s="551">
        <v>201.21574248732699</v>
      </c>
      <c r="F17" s="551">
        <v>0.45239394932650601</v>
      </c>
      <c r="G17" s="555"/>
      <c r="H17" s="921">
        <v>107932.83</v>
      </c>
      <c r="I17" s="921">
        <v>633964.59</v>
      </c>
      <c r="J17" s="551">
        <v>487.36956123544599</v>
      </c>
      <c r="K17" s="551">
        <v>1.8220873434186999</v>
      </c>
    </row>
    <row r="18" spans="1:11" s="15" customFormat="1" ht="16.5" x14ac:dyDescent="0.3">
      <c r="A18" s="508"/>
      <c r="B18" s="557" t="s">
        <v>568</v>
      </c>
      <c r="C18" s="922">
        <v>12053.2327750939</v>
      </c>
      <c r="D18" s="922">
        <v>12721.5695937162</v>
      </c>
      <c r="E18" s="560">
        <v>5.5448760601658904</v>
      </c>
      <c r="F18" s="560">
        <v>0.28417407458917698</v>
      </c>
      <c r="G18" s="566"/>
      <c r="H18" s="920">
        <v>1970182.09</v>
      </c>
      <c r="I18" s="920">
        <v>2488609.86</v>
      </c>
      <c r="J18" s="560">
        <v>26.313698242988298</v>
      </c>
      <c r="K18" s="560">
        <v>1.7957483749532199</v>
      </c>
    </row>
    <row r="19" spans="1:11" s="15" customFormat="1" ht="16.5" x14ac:dyDescent="0.3">
      <c r="A19" s="537"/>
      <c r="B19" s="546" t="s">
        <v>569</v>
      </c>
      <c r="C19" s="925">
        <v>5480.8279014925101</v>
      </c>
      <c r="D19" s="925">
        <v>5415.9956955020398</v>
      </c>
      <c r="E19" s="551">
        <v>-1.1828907448967401</v>
      </c>
      <c r="F19" s="551">
        <v>-2.7566388125821201E-2</v>
      </c>
      <c r="G19" s="555"/>
      <c r="H19" s="921">
        <v>2793067.22</v>
      </c>
      <c r="I19" s="921">
        <v>2286715.94</v>
      </c>
      <c r="J19" s="551">
        <v>-18.1288612165947</v>
      </c>
      <c r="K19" s="551">
        <v>-1.75391740341278</v>
      </c>
    </row>
    <row r="20" spans="1:11" s="15" customFormat="1" ht="16.5" x14ac:dyDescent="0.3">
      <c r="A20" s="508"/>
      <c r="B20" s="557" t="s">
        <v>570</v>
      </c>
      <c r="C20" s="922">
        <v>5792.7426677881303</v>
      </c>
      <c r="D20" s="922">
        <v>12943.1297114431</v>
      </c>
      <c r="E20" s="560">
        <v>123.436987515712</v>
      </c>
      <c r="F20" s="560">
        <v>3.04031524893972</v>
      </c>
      <c r="G20" s="566"/>
      <c r="H20" s="920">
        <v>700389.12</v>
      </c>
      <c r="I20" s="920">
        <v>1088927.08</v>
      </c>
      <c r="J20" s="560">
        <v>55.474585327653301</v>
      </c>
      <c r="K20" s="560">
        <v>1.34583147480244</v>
      </c>
    </row>
    <row r="21" spans="1:11" s="15" customFormat="1" ht="16.5" x14ac:dyDescent="0.3">
      <c r="A21" s="537"/>
      <c r="B21" s="546" t="s">
        <v>571</v>
      </c>
      <c r="C21" s="925">
        <v>6.0997569922222201</v>
      </c>
      <c r="D21" s="925">
        <v>2369.5353224758301</v>
      </c>
      <c r="E21" s="551" t="s">
        <v>554</v>
      </c>
      <c r="F21" s="551">
        <v>1.0049231105612</v>
      </c>
      <c r="G21" s="555"/>
      <c r="H21" s="921">
        <v>337082.51</v>
      </c>
      <c r="I21" s="921">
        <v>2581.92</v>
      </c>
      <c r="J21" s="551">
        <v>-99.234039167443001</v>
      </c>
      <c r="K21" s="551">
        <v>-1.1586549287539001</v>
      </c>
    </row>
    <row r="22" spans="1:11" s="15" customFormat="1" ht="16.5" x14ac:dyDescent="0.3">
      <c r="A22" s="508"/>
      <c r="B22" s="557" t="s">
        <v>572</v>
      </c>
      <c r="C22" s="922">
        <v>9915.2496504326009</v>
      </c>
      <c r="D22" s="922">
        <v>7209.7492199571498</v>
      </c>
      <c r="E22" s="560">
        <v>-27.2862562805709</v>
      </c>
      <c r="F22" s="560">
        <v>-1.15036768842976</v>
      </c>
      <c r="G22" s="566"/>
      <c r="H22" s="920">
        <v>3682327.54</v>
      </c>
      <c r="I22" s="920">
        <v>3385709.49</v>
      </c>
      <c r="J22" s="560">
        <v>-8.0551783288674805</v>
      </c>
      <c r="K22" s="560">
        <v>-1.02743605202571</v>
      </c>
    </row>
    <row r="23" spans="1:11" s="15" customFormat="1" ht="16.5" x14ac:dyDescent="0.3">
      <c r="A23" s="537"/>
      <c r="B23" s="546" t="s">
        <v>573</v>
      </c>
      <c r="C23" s="925">
        <v>1759.5844741154301</v>
      </c>
      <c r="D23" s="925">
        <v>377.68565711211801</v>
      </c>
      <c r="E23" s="551">
        <v>-78.535520023726903</v>
      </c>
      <c r="F23" s="551">
        <v>-0.58757771015418503</v>
      </c>
      <c r="G23" s="555"/>
      <c r="H23" s="921">
        <v>483930.83</v>
      </c>
      <c r="I23" s="921">
        <v>747605.23</v>
      </c>
      <c r="J23" s="551">
        <v>54.485968583568003</v>
      </c>
      <c r="K23" s="551">
        <v>0.913324676486301</v>
      </c>
    </row>
    <row r="24" spans="1:11" s="15" customFormat="1" ht="16.5" x14ac:dyDescent="0.3">
      <c r="A24" s="508"/>
      <c r="B24" s="557" t="s">
        <v>574</v>
      </c>
      <c r="C24" s="922">
        <v>20749.657448489754</v>
      </c>
      <c r="D24" s="922">
        <v>43805.029817547322</v>
      </c>
      <c r="E24" s="560">
        <v>111.11206257882409</v>
      </c>
      <c r="F24" s="560">
        <v>9.803049786770627</v>
      </c>
      <c r="G24" s="566"/>
      <c r="H24" s="922">
        <v>6843925.5299999984</v>
      </c>
      <c r="I24" s="922">
        <v>7079783.9500000002</v>
      </c>
      <c r="J24" s="560">
        <v>3.4462446875865194</v>
      </c>
      <c r="K24" s="560">
        <v>0.81697470495077229</v>
      </c>
    </row>
    <row r="25" spans="1:11" s="15" customFormat="1" ht="16.5" x14ac:dyDescent="0.2">
      <c r="A25" s="508"/>
      <c r="B25" s="508"/>
      <c r="C25" s="923"/>
      <c r="D25" s="923"/>
      <c r="E25" s="527"/>
      <c r="F25" s="527"/>
      <c r="G25" s="566"/>
      <c r="H25" s="923"/>
      <c r="I25" s="923"/>
      <c r="J25" s="511"/>
      <c r="K25" s="511"/>
    </row>
    <row r="26" spans="1:11" s="15" customFormat="1" ht="16.5" x14ac:dyDescent="0.3">
      <c r="A26" s="536" t="s">
        <v>456</v>
      </c>
      <c r="B26" s="537"/>
      <c r="C26" s="918">
        <v>26726444.697500002</v>
      </c>
      <c r="D26" s="918">
        <v>25052158.487500001</v>
      </c>
      <c r="E26" s="542">
        <v>-6.2645302394321103</v>
      </c>
      <c r="F26" s="554"/>
      <c r="G26" s="555"/>
      <c r="H26" s="918">
        <v>21224142.469999999</v>
      </c>
      <c r="I26" s="918">
        <v>11488726.76</v>
      </c>
      <c r="J26" s="542">
        <v>-45.869536183904003</v>
      </c>
      <c r="K26" s="542"/>
    </row>
    <row r="27" spans="1:11" s="15" customFormat="1" ht="16.5" x14ac:dyDescent="0.3">
      <c r="A27" s="197"/>
      <c r="B27" s="557" t="s">
        <v>564</v>
      </c>
      <c r="C27" s="922">
        <v>8309335.915</v>
      </c>
      <c r="D27" s="922">
        <v>10126865.2325</v>
      </c>
      <c r="E27" s="560">
        <v>21.873340253569399</v>
      </c>
      <c r="F27" s="560">
        <v>6.8004904433473401</v>
      </c>
      <c r="G27" s="566"/>
      <c r="H27" s="920">
        <v>3972732.69</v>
      </c>
      <c r="I27" s="920">
        <v>1511447.58</v>
      </c>
      <c r="J27" s="560">
        <v>-61.9544606209083</v>
      </c>
      <c r="K27" s="560">
        <v>-11.5966292323894</v>
      </c>
    </row>
    <row r="28" spans="1:11" s="15" customFormat="1" ht="16.5" x14ac:dyDescent="0.3">
      <c r="A28" s="540"/>
      <c r="B28" s="546" t="s">
        <v>575</v>
      </c>
      <c r="C28" s="925">
        <v>1300</v>
      </c>
      <c r="D28" s="925">
        <v>16551.25</v>
      </c>
      <c r="E28" s="551" t="s">
        <v>554</v>
      </c>
      <c r="F28" s="551">
        <v>5.70642678912942E-2</v>
      </c>
      <c r="G28" s="555"/>
      <c r="H28" s="921">
        <v>1919565.2</v>
      </c>
      <c r="I28" s="921">
        <v>242664.8</v>
      </c>
      <c r="J28" s="551">
        <v>-87.358345525330407</v>
      </c>
      <c r="K28" s="551">
        <v>-7.9009100243756603</v>
      </c>
    </row>
    <row r="29" spans="1:11" s="15" customFormat="1" ht="16.5" x14ac:dyDescent="0.3">
      <c r="A29" s="197"/>
      <c r="B29" s="557" t="s">
        <v>576</v>
      </c>
      <c r="C29" s="922">
        <v>1542.5</v>
      </c>
      <c r="D29" s="922">
        <v>0</v>
      </c>
      <c r="E29" s="560">
        <v>-100</v>
      </c>
      <c r="F29" s="560">
        <v>-5.7714373066025003E-3</v>
      </c>
      <c r="G29" s="566"/>
      <c r="H29" s="920">
        <v>1295223.6499999999</v>
      </c>
      <c r="I29" s="920">
        <v>23647.200000000001</v>
      </c>
      <c r="J29" s="560">
        <v>-98.174276697310106</v>
      </c>
      <c r="K29" s="560">
        <v>-5.9911793929830397</v>
      </c>
    </row>
    <row r="30" spans="1:11" s="15" customFormat="1" ht="16.5" x14ac:dyDescent="0.3">
      <c r="A30" s="540"/>
      <c r="B30" s="546" t="s">
        <v>569</v>
      </c>
      <c r="C30" s="925">
        <v>626199.46</v>
      </c>
      <c r="D30" s="925">
        <v>916251.14749999996</v>
      </c>
      <c r="E30" s="551">
        <v>46.319376816453897</v>
      </c>
      <c r="F30" s="551">
        <v>1.08526102436338</v>
      </c>
      <c r="G30" s="555"/>
      <c r="H30" s="921">
        <v>2164314.0499999998</v>
      </c>
      <c r="I30" s="921">
        <v>1021197.4</v>
      </c>
      <c r="J30" s="551">
        <v>-52.816579460822702</v>
      </c>
      <c r="K30" s="551">
        <v>-5.3859261999196404</v>
      </c>
    </row>
    <row r="31" spans="1:11" s="15" customFormat="1" ht="16.5" x14ac:dyDescent="0.3">
      <c r="A31" s="197"/>
      <c r="B31" s="557" t="s">
        <v>577</v>
      </c>
      <c r="C31" s="922"/>
      <c r="D31" s="922"/>
      <c r="E31" s="560"/>
      <c r="F31" s="560"/>
      <c r="G31" s="566"/>
      <c r="H31" s="920">
        <v>1083708.3999999999</v>
      </c>
      <c r="I31" s="920">
        <v>0</v>
      </c>
      <c r="J31" s="560">
        <v>-100</v>
      </c>
      <c r="K31" s="560">
        <v>-5.1060173645734102</v>
      </c>
    </row>
    <row r="32" spans="1:11" s="15" customFormat="1" ht="16.5" x14ac:dyDescent="0.3">
      <c r="A32" s="540"/>
      <c r="B32" s="546" t="s">
        <v>578</v>
      </c>
      <c r="C32" s="925">
        <v>7295.9375</v>
      </c>
      <c r="D32" s="925">
        <v>1925</v>
      </c>
      <c r="E32" s="551">
        <v>-73.615453805628107</v>
      </c>
      <c r="F32" s="551">
        <v>-2.00959669749954E-2</v>
      </c>
      <c r="G32" s="555"/>
      <c r="H32" s="921">
        <v>1026376.2</v>
      </c>
      <c r="I32" s="921">
        <v>0</v>
      </c>
      <c r="J32" s="551">
        <v>-100</v>
      </c>
      <c r="K32" s="551">
        <v>-4.8358900787193999</v>
      </c>
    </row>
    <row r="33" spans="1:11" s="15" customFormat="1" ht="16.5" x14ac:dyDescent="0.3">
      <c r="A33" s="197"/>
      <c r="B33" s="557" t="s">
        <v>579</v>
      </c>
      <c r="C33" s="922">
        <v>3683.6750000000002</v>
      </c>
      <c r="D33" s="922">
        <v>875</v>
      </c>
      <c r="E33" s="560">
        <v>-76.246547265977597</v>
      </c>
      <c r="F33" s="560">
        <v>-1.0508973534600801E-2</v>
      </c>
      <c r="G33" s="566"/>
      <c r="H33" s="920">
        <v>1892486.49</v>
      </c>
      <c r="I33" s="920">
        <v>984370.55</v>
      </c>
      <c r="J33" s="560">
        <v>-47.985332777725702</v>
      </c>
      <c r="K33" s="560">
        <v>-4.2786931970684297</v>
      </c>
    </row>
    <row r="34" spans="1:11" s="15" customFormat="1" ht="16.5" x14ac:dyDescent="0.3">
      <c r="A34" s="540"/>
      <c r="B34" s="546" t="s">
        <v>580</v>
      </c>
      <c r="C34" s="925"/>
      <c r="D34" s="925"/>
      <c r="E34" s="551"/>
      <c r="F34" s="551"/>
      <c r="G34" s="555"/>
      <c r="H34" s="921">
        <v>1075396.25</v>
      </c>
      <c r="I34" s="921">
        <v>444535.4</v>
      </c>
      <c r="J34" s="551">
        <v>-58.663106738562597</v>
      </c>
      <c r="K34" s="551">
        <v>-2.97237379975051</v>
      </c>
    </row>
    <row r="35" spans="1:11" ht="16.5" x14ac:dyDescent="0.3">
      <c r="A35" s="197"/>
      <c r="B35" s="557" t="s">
        <v>581</v>
      </c>
      <c r="C35" s="922"/>
      <c r="D35" s="922"/>
      <c r="E35" s="560"/>
      <c r="F35" s="560"/>
      <c r="G35" s="566"/>
      <c r="H35" s="920">
        <v>277236.45</v>
      </c>
      <c r="I35" s="920">
        <v>788699.85</v>
      </c>
      <c r="J35" s="560">
        <v>184.48634730389901</v>
      </c>
      <c r="K35" s="560">
        <v>2.409818915996</v>
      </c>
    </row>
    <row r="36" spans="1:11" ht="16.5" x14ac:dyDescent="0.3">
      <c r="A36" s="540"/>
      <c r="B36" s="546" t="s">
        <v>573</v>
      </c>
      <c r="C36" s="925">
        <v>55633.587500000001</v>
      </c>
      <c r="D36" s="925">
        <v>61690.272499999999</v>
      </c>
      <c r="E36" s="551">
        <v>10.8867417546999</v>
      </c>
      <c r="F36" s="551">
        <v>2.2661768404110001E-2</v>
      </c>
      <c r="G36" s="555"/>
      <c r="H36" s="921">
        <v>562617.05000000005</v>
      </c>
      <c r="I36" s="921">
        <v>125471.4</v>
      </c>
      <c r="J36" s="551">
        <v>-77.698614003965901</v>
      </c>
      <c r="K36" s="551">
        <v>-2.0596622483942499</v>
      </c>
    </row>
    <row r="37" spans="1:11" ht="16.5" x14ac:dyDescent="0.3">
      <c r="A37" s="197"/>
      <c r="B37" s="557" t="s">
        <v>574</v>
      </c>
      <c r="C37" s="922">
        <v>17721453.622499999</v>
      </c>
      <c r="D37" s="922">
        <v>13928000.585000001</v>
      </c>
      <c r="E37" s="560">
        <v>-21.40599252356844</v>
      </c>
      <c r="F37" s="560">
        <v>-14.193631365622073</v>
      </c>
      <c r="G37" s="566"/>
      <c r="H37" s="922">
        <v>5954486.0399999972</v>
      </c>
      <c r="I37" s="922">
        <v>6346692.5800000019</v>
      </c>
      <c r="J37" s="560">
        <v>6.5867404401540153</v>
      </c>
      <c r="K37" s="560">
        <v>1.8479264382736906</v>
      </c>
    </row>
    <row r="38" spans="1:11" ht="16.5" x14ac:dyDescent="0.3">
      <c r="A38" s="197"/>
      <c r="B38" s="508"/>
      <c r="C38" s="926"/>
      <c r="D38" s="926"/>
      <c r="E38" s="527"/>
      <c r="F38" s="527"/>
      <c r="G38" s="566"/>
      <c r="H38" s="923"/>
      <c r="I38" s="923"/>
      <c r="J38" s="511"/>
      <c r="K38" s="511"/>
    </row>
    <row r="39" spans="1:11" ht="16.5" x14ac:dyDescent="0.3">
      <c r="A39" s="154" t="s">
        <v>454</v>
      </c>
      <c r="B39" s="537"/>
      <c r="C39" s="918">
        <v>8954451.5607347209</v>
      </c>
      <c r="D39" s="918">
        <v>9446813.9076398108</v>
      </c>
      <c r="E39" s="541">
        <v>5.4985204126190697</v>
      </c>
      <c r="F39" s="541"/>
      <c r="G39" s="555"/>
      <c r="H39" s="918">
        <v>2185231.54</v>
      </c>
      <c r="I39" s="918">
        <v>3391921.85</v>
      </c>
      <c r="J39" s="542">
        <v>55.220249566780502</v>
      </c>
      <c r="K39" s="542"/>
    </row>
    <row r="40" spans="1:11" ht="16.5" x14ac:dyDescent="0.3">
      <c r="A40" s="508"/>
      <c r="B40" s="557" t="s">
        <v>564</v>
      </c>
      <c r="C40" s="922">
        <v>2624588.41799501</v>
      </c>
      <c r="D40" s="922">
        <v>2615478.0859350101</v>
      </c>
      <c r="E40" s="560">
        <v>-0.34711469415669199</v>
      </c>
      <c r="F40" s="560">
        <v>-0.101740815707174</v>
      </c>
      <c r="G40" s="566"/>
      <c r="H40" s="920">
        <v>1093610</v>
      </c>
      <c r="I40" s="920">
        <v>2265309.37</v>
      </c>
      <c r="J40" s="560">
        <v>107.140513528589</v>
      </c>
      <c r="K40" s="560">
        <v>53.619003229287102</v>
      </c>
    </row>
    <row r="41" spans="1:11" ht="16.5" x14ac:dyDescent="0.3">
      <c r="A41" s="537"/>
      <c r="B41" s="546" t="s">
        <v>578</v>
      </c>
      <c r="C41" s="925">
        <v>93623.304449999996</v>
      </c>
      <c r="D41" s="925">
        <v>148155.6318</v>
      </c>
      <c r="E41" s="551">
        <v>58.246531320760297</v>
      </c>
      <c r="F41" s="551">
        <v>0.60899684341500304</v>
      </c>
      <c r="G41" s="555"/>
      <c r="H41" s="921">
        <v>315550</v>
      </c>
      <c r="I41" s="921">
        <v>619250.5</v>
      </c>
      <c r="J41" s="551">
        <v>96.244810648074804</v>
      </c>
      <c r="K41" s="551">
        <v>13.8978636561323</v>
      </c>
    </row>
    <row r="42" spans="1:11" ht="16.5" x14ac:dyDescent="0.3">
      <c r="A42" s="2"/>
      <c r="B42" s="557" t="s">
        <v>582</v>
      </c>
      <c r="C42" s="922">
        <v>96042.496700000003</v>
      </c>
      <c r="D42" s="922">
        <v>108031.52495000001</v>
      </c>
      <c r="E42" s="560">
        <v>12.4830451747304</v>
      </c>
      <c r="F42" s="560">
        <v>0.13388902903413799</v>
      </c>
      <c r="G42" s="566"/>
      <c r="H42" s="920">
        <v>293946</v>
      </c>
      <c r="I42" s="920">
        <v>96606</v>
      </c>
      <c r="J42" s="560">
        <v>-67.134779857524805</v>
      </c>
      <c r="K42" s="560">
        <v>-9.0306219907479495</v>
      </c>
    </row>
    <row r="43" spans="1:11" ht="16.5" x14ac:dyDescent="0.3">
      <c r="A43" s="475"/>
      <c r="B43" s="546" t="s">
        <v>575</v>
      </c>
      <c r="C43" s="925">
        <v>73330.561749999906</v>
      </c>
      <c r="D43" s="925">
        <v>57705.572950000002</v>
      </c>
      <c r="E43" s="551">
        <v>-21.307608215615499</v>
      </c>
      <c r="F43" s="551">
        <v>-0.174494090386457</v>
      </c>
      <c r="G43" s="555"/>
      <c r="H43" s="921">
        <v>38000</v>
      </c>
      <c r="I43" s="921">
        <v>137580</v>
      </c>
      <c r="J43" s="551">
        <v>262.052631578947</v>
      </c>
      <c r="K43" s="551">
        <v>4.5569541797845403</v>
      </c>
    </row>
    <row r="44" spans="1:11" ht="16.5" x14ac:dyDescent="0.3">
      <c r="A44" s="508"/>
      <c r="B44" s="557" t="s">
        <v>576</v>
      </c>
      <c r="C44" s="922">
        <v>4568.0800499999996</v>
      </c>
      <c r="D44" s="922">
        <v>12616.401</v>
      </c>
      <c r="E44" s="560">
        <v>176.18607515426501</v>
      </c>
      <c r="F44" s="560">
        <v>8.9880668798208704E-2</v>
      </c>
      <c r="G44" s="566"/>
      <c r="H44" s="920">
        <v>91305.08</v>
      </c>
      <c r="I44" s="920">
        <v>0</v>
      </c>
      <c r="J44" s="560">
        <v>-100</v>
      </c>
      <c r="K44" s="560">
        <v>-4.1782794330343602</v>
      </c>
    </row>
    <row r="45" spans="1:11" ht="16.5" x14ac:dyDescent="0.3">
      <c r="A45" s="475"/>
      <c r="B45" s="546" t="s">
        <v>568</v>
      </c>
      <c r="C45" s="925">
        <v>375765.22578000103</v>
      </c>
      <c r="D45" s="925">
        <v>247924.47162000099</v>
      </c>
      <c r="E45" s="551">
        <v>-34.0214435475323</v>
      </c>
      <c r="F45" s="551">
        <v>-1.4276782144936899</v>
      </c>
      <c r="G45" s="556"/>
      <c r="H45" s="921">
        <v>1652</v>
      </c>
      <c r="I45" s="921">
        <v>58978</v>
      </c>
      <c r="J45" s="551" t="s">
        <v>554</v>
      </c>
      <c r="K45" s="551">
        <v>2.6233375709010698</v>
      </c>
    </row>
    <row r="46" spans="1:11" ht="16.5" x14ac:dyDescent="0.3">
      <c r="A46" s="2"/>
      <c r="B46" s="557" t="s">
        <v>572</v>
      </c>
      <c r="C46" s="922">
        <v>456148.01722999901</v>
      </c>
      <c r="D46" s="922">
        <v>755095.28254999802</v>
      </c>
      <c r="E46" s="560">
        <v>65.537337449230606</v>
      </c>
      <c r="F46" s="560">
        <v>3.3385323857340699</v>
      </c>
      <c r="G46" s="567"/>
      <c r="H46" s="920">
        <v>51500</v>
      </c>
      <c r="I46" s="920">
        <v>7200</v>
      </c>
      <c r="J46" s="560">
        <v>-86.019417475728204</v>
      </c>
      <c r="K46" s="560">
        <v>-2.0272451311955701</v>
      </c>
    </row>
    <row r="47" spans="1:11" ht="16.5" x14ac:dyDescent="0.3">
      <c r="A47" s="537"/>
      <c r="B47" s="546" t="s">
        <v>573</v>
      </c>
      <c r="C47" s="925">
        <v>108227.9808</v>
      </c>
      <c r="D47" s="925">
        <v>159321.70053999999</v>
      </c>
      <c r="E47" s="551">
        <v>47.209343981404203</v>
      </c>
      <c r="F47" s="551">
        <v>0.57059574663451296</v>
      </c>
      <c r="G47" s="555"/>
      <c r="H47" s="921">
        <v>116328.05</v>
      </c>
      <c r="I47" s="921">
        <v>72621</v>
      </c>
      <c r="J47" s="551">
        <v>-37.572236446841501</v>
      </c>
      <c r="K47" s="551">
        <v>-2.0001107068040902</v>
      </c>
    </row>
    <row r="48" spans="1:11" ht="16.5" x14ac:dyDescent="0.3">
      <c r="A48" s="508"/>
      <c r="B48" s="557" t="s">
        <v>583</v>
      </c>
      <c r="C48" s="922">
        <v>46613.183299999997</v>
      </c>
      <c r="D48" s="922">
        <v>20168.00215</v>
      </c>
      <c r="E48" s="560">
        <v>-56.733265736862897</v>
      </c>
      <c r="F48" s="560">
        <v>-0.29532999280449701</v>
      </c>
      <c r="G48" s="566"/>
      <c r="H48" s="920">
        <v>35059</v>
      </c>
      <c r="I48" s="920">
        <v>0</v>
      </c>
      <c r="J48" s="560">
        <v>-100</v>
      </c>
      <c r="K48" s="560">
        <v>-1.6043608815933501</v>
      </c>
    </row>
    <row r="49" spans="1:11" ht="16.5" x14ac:dyDescent="0.3">
      <c r="A49" s="537"/>
      <c r="B49" s="546" t="s">
        <v>584</v>
      </c>
      <c r="C49" s="925">
        <v>807267.65660500794</v>
      </c>
      <c r="D49" s="925">
        <v>817104.01704500197</v>
      </c>
      <c r="E49" s="551">
        <v>1.2184757260510899</v>
      </c>
      <c r="F49" s="551">
        <v>0.109848831871803</v>
      </c>
      <c r="G49" s="555"/>
      <c r="H49" s="921">
        <v>48166.91</v>
      </c>
      <c r="I49" s="921">
        <v>14185</v>
      </c>
      <c r="J49" s="551">
        <v>-70.550321787301698</v>
      </c>
      <c r="K49" s="551">
        <v>-1.55507136786063</v>
      </c>
    </row>
    <row r="50" spans="1:11" ht="16.5" x14ac:dyDescent="0.3">
      <c r="A50" s="519"/>
      <c r="B50" s="561" t="s">
        <v>574</v>
      </c>
      <c r="C50" s="924">
        <v>4268276.6360750021</v>
      </c>
      <c r="D50" s="924">
        <v>4505213.2171000075</v>
      </c>
      <c r="E50" s="563">
        <v>5.5511064822379108</v>
      </c>
      <c r="F50" s="563">
        <v>2.6460200205222226</v>
      </c>
      <c r="G50" s="568"/>
      <c r="H50" s="924">
        <v>100114.5</v>
      </c>
      <c r="I50" s="924">
        <v>120191.98</v>
      </c>
      <c r="J50" s="563">
        <v>20.054517577373907</v>
      </c>
      <c r="K50" s="563">
        <v>0.91878044191143227</v>
      </c>
    </row>
    <row r="51" spans="1:11" x14ac:dyDescent="0.25">
      <c r="A51" s="503" t="s">
        <v>558</v>
      </c>
    </row>
    <row r="52" spans="1:11" x14ac:dyDescent="0.25">
      <c r="A52" s="364" t="s">
        <v>559</v>
      </c>
    </row>
    <row r="53" spans="1:11" x14ac:dyDescent="0.25">
      <c r="A53" s="364" t="s">
        <v>543</v>
      </c>
    </row>
    <row r="54" spans="1:11" x14ac:dyDescent="0.25">
      <c r="A54" s="504" t="s">
        <v>544</v>
      </c>
    </row>
    <row r="55" spans="1:11" x14ac:dyDescent="0.25">
      <c r="A55" s="504" t="s">
        <v>560</v>
      </c>
    </row>
  </sheetData>
  <mergeCells count="11">
    <mergeCell ref="H9:I9"/>
    <mergeCell ref="A3:K3"/>
    <mergeCell ref="A7:A9"/>
    <mergeCell ref="B7:B9"/>
    <mergeCell ref="C7:F7"/>
    <mergeCell ref="H7:K7"/>
    <mergeCell ref="E8:E9"/>
    <mergeCell ref="F8:F9"/>
    <mergeCell ref="J8:J9"/>
    <mergeCell ref="K8:K9"/>
    <mergeCell ref="C9:D9"/>
  </mergeCells>
  <conditionalFormatting sqref="A5">
    <cfRule type="duplicateValues" dxfId="23" priority="3"/>
  </conditionalFormatting>
  <conditionalFormatting sqref="A6">
    <cfRule type="duplicateValues" dxfId="22" priority="1"/>
  </conditionalFormatting>
  <conditionalFormatting sqref="A44 C25 C38 A27:A37 A40:A41 A47:A50 A16:A24 A13:B13 C16:C23 A25:B26 A38:B39 C24:D24">
    <cfRule type="duplicateValues" dxfId="21" priority="4"/>
  </conditionalFormatting>
  <conditionalFormatting sqref="A4:C4 B5:C5">
    <cfRule type="duplicateValues" dxfId="20" priority="5"/>
  </conditionalFormatting>
  <conditionalFormatting sqref="B11">
    <cfRule type="duplicateValues" dxfId="19" priority="2"/>
  </conditionalFormatting>
  <conditionalFormatting sqref="C11">
    <cfRule type="duplicateValues" dxfId="18" priority="6"/>
  </conditionalFormatting>
  <conditionalFormatting sqref="C13:C15">
    <cfRule type="duplicateValues" dxfId="17" priority="7"/>
  </conditionalFormatting>
  <conditionalFormatting sqref="C26">
    <cfRule type="duplicateValues" dxfId="16" priority="8"/>
  </conditionalFormatting>
  <conditionalFormatting sqref="C27:C28">
    <cfRule type="duplicateValues" dxfId="15" priority="9"/>
  </conditionalFormatting>
  <conditionalFormatting sqref="C39">
    <cfRule type="duplicateValues" dxfId="14" priority="10"/>
  </conditionalFormatting>
  <conditionalFormatting sqref="C40 C50:D50">
    <cfRule type="duplicateValues" dxfId="13" priority="11"/>
  </conditionalFormatting>
  <conditionalFormatting sqref="C37:D37 C29:C36">
    <cfRule type="duplicateValues" dxfId="12" priority="12"/>
  </conditionalFormatting>
  <conditionalFormatting sqref="C49:D49 C41:C48">
    <cfRule type="duplicateValues" dxfId="11" priority="13"/>
  </conditionalFormatting>
  <conditionalFormatting sqref="H13">
    <cfRule type="duplicateValues" dxfId="10" priority="14"/>
  </conditionalFormatting>
  <conditionalFormatting sqref="H25:H26">
    <cfRule type="duplicateValues" dxfId="9" priority="15"/>
  </conditionalFormatting>
  <conditionalFormatting sqref="H39">
    <cfRule type="duplicateValues" dxfId="8" priority="16"/>
  </conditionalFormatting>
  <conditionalFormatting sqref="H24:I24">
    <cfRule type="duplicateValues" dxfId="7" priority="17"/>
  </conditionalFormatting>
  <conditionalFormatting sqref="H37:I37">
    <cfRule type="duplicateValues" dxfId="6" priority="18"/>
  </conditionalFormatting>
  <conditionalFormatting sqref="H50:I50">
    <cfRule type="duplicateValues" dxfId="5" priority="19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A2CA-4862-4EF6-8106-E7A9A8EB55F4}">
  <dimension ref="A1:K48"/>
  <sheetViews>
    <sheetView showGridLines="0" zoomScaleNormal="100" workbookViewId="0">
      <selection activeCell="A3" sqref="A3:K3"/>
    </sheetView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8.7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2.25" customHeight="1" x14ac:dyDescent="0.25">
      <c r="A4" s="950" t="s">
        <v>121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</row>
    <row r="5" spans="1:11" ht="16.5" x14ac:dyDescent="0.3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30" customHeight="1" x14ac:dyDescent="0.25">
      <c r="A7" s="933" t="s">
        <v>122</v>
      </c>
      <c r="B7" s="933">
        <v>2019</v>
      </c>
      <c r="C7" s="948"/>
      <c r="D7" s="933">
        <v>2020</v>
      </c>
      <c r="E7" s="948"/>
      <c r="F7" s="933">
        <v>2021</v>
      </c>
      <c r="G7" s="948"/>
      <c r="H7" s="933">
        <v>2022</v>
      </c>
      <c r="I7" s="948"/>
      <c r="J7" s="949">
        <v>2023</v>
      </c>
      <c r="K7" s="948"/>
    </row>
    <row r="8" spans="1:11" ht="12" customHeight="1" x14ac:dyDescent="0.25">
      <c r="A8" s="939"/>
      <c r="B8" s="37" t="s">
        <v>78</v>
      </c>
      <c r="C8" s="105" t="s">
        <v>79</v>
      </c>
      <c r="D8" s="37" t="s">
        <v>78</v>
      </c>
      <c r="E8" s="105" t="s">
        <v>79</v>
      </c>
      <c r="F8" s="37" t="s">
        <v>78</v>
      </c>
      <c r="G8" s="105" t="s">
        <v>79</v>
      </c>
      <c r="H8" s="37" t="s">
        <v>78</v>
      </c>
      <c r="I8" s="105" t="s">
        <v>79</v>
      </c>
      <c r="J8" s="104" t="s">
        <v>78</v>
      </c>
      <c r="K8" s="105" t="s">
        <v>79</v>
      </c>
    </row>
    <row r="9" spans="1:11" ht="18" customHeight="1" x14ac:dyDescent="0.3">
      <c r="A9" s="73" t="s">
        <v>80</v>
      </c>
      <c r="B9" s="74">
        <v>126080.961379313</v>
      </c>
      <c r="C9" s="75">
        <v>100</v>
      </c>
      <c r="D9" s="74">
        <v>117261.304951187</v>
      </c>
      <c r="E9" s="75">
        <v>100</v>
      </c>
      <c r="F9" s="74">
        <v>121447.83500932901</v>
      </c>
      <c r="G9" s="75">
        <v>100</v>
      </c>
      <c r="H9" s="74">
        <v>125496.119993252</v>
      </c>
      <c r="I9" s="75">
        <v>100</v>
      </c>
      <c r="J9" s="76">
        <v>142204.41206077099</v>
      </c>
      <c r="K9" s="75">
        <v>100</v>
      </c>
    </row>
    <row r="10" spans="1:11" ht="18" customHeight="1" x14ac:dyDescent="0.3">
      <c r="A10" s="30" t="s">
        <v>123</v>
      </c>
      <c r="B10" s="45">
        <v>57405.579564143998</v>
      </c>
      <c r="C10" s="31">
        <v>45.530727983140899</v>
      </c>
      <c r="D10" s="45">
        <v>68649.390450512205</v>
      </c>
      <c r="E10" s="31">
        <v>58.543942077985001</v>
      </c>
      <c r="F10" s="45">
        <v>70552.972506312595</v>
      </c>
      <c r="G10" s="31">
        <v>58.093231963248201</v>
      </c>
      <c r="H10" s="45">
        <v>73088.742857112695</v>
      </c>
      <c r="I10" s="31">
        <v>58.239842682819599</v>
      </c>
      <c r="J10" s="26">
        <v>81261.7693985816</v>
      </c>
      <c r="K10" s="31">
        <v>57.144337662219897</v>
      </c>
    </row>
    <row r="11" spans="1:11" ht="18" customHeight="1" x14ac:dyDescent="0.3">
      <c r="A11" s="28" t="s">
        <v>124</v>
      </c>
      <c r="B11" s="46">
        <v>24016.0285000439</v>
      </c>
      <c r="C11" s="29">
        <v>19.0481007102983</v>
      </c>
      <c r="D11" s="46">
        <v>13321.131534317499</v>
      </c>
      <c r="E11" s="29">
        <v>11.3602108895708</v>
      </c>
      <c r="F11" s="46">
        <v>14878.9167118901</v>
      </c>
      <c r="G11" s="29">
        <v>12.251281968712901</v>
      </c>
      <c r="H11" s="46">
        <v>15732.669002787101</v>
      </c>
      <c r="I11" s="29">
        <v>12.5363788168375</v>
      </c>
      <c r="J11" s="24">
        <v>16137.274409154301</v>
      </c>
      <c r="K11" s="29">
        <v>11.347942145605099</v>
      </c>
    </row>
    <row r="12" spans="1:11" ht="18" customHeight="1" x14ac:dyDescent="0.3">
      <c r="A12" s="30" t="s">
        <v>125</v>
      </c>
      <c r="B12" s="45">
        <v>36557.634408189901</v>
      </c>
      <c r="C12" s="31">
        <v>28.995364572297799</v>
      </c>
      <c r="D12" s="45">
        <v>29509.815482755301</v>
      </c>
      <c r="E12" s="31">
        <v>25.165859696887701</v>
      </c>
      <c r="F12" s="45">
        <v>29679.463845824299</v>
      </c>
      <c r="G12" s="31">
        <v>24.4380345220188</v>
      </c>
      <c r="H12" s="45">
        <v>31038.214535963602</v>
      </c>
      <c r="I12" s="31">
        <v>24.732409685361102</v>
      </c>
      <c r="J12" s="26">
        <v>36830.116131175397</v>
      </c>
      <c r="K12" s="31">
        <v>25.899418729312</v>
      </c>
    </row>
    <row r="13" spans="1:11" ht="18" customHeight="1" x14ac:dyDescent="0.3">
      <c r="A13" s="28" t="s">
        <v>126</v>
      </c>
      <c r="B13" s="46">
        <v>4671.6014354123299</v>
      </c>
      <c r="C13" s="29">
        <v>3.7052393829373398</v>
      </c>
      <c r="D13" s="46">
        <v>2759.9854082870702</v>
      </c>
      <c r="E13" s="29">
        <v>2.3537051795867301</v>
      </c>
      <c r="F13" s="46">
        <v>3605.9689083394601</v>
      </c>
      <c r="G13" s="29">
        <v>2.9691504241820899</v>
      </c>
      <c r="H13" s="46">
        <v>2772.6898177794601</v>
      </c>
      <c r="I13" s="29">
        <v>2.2093829019801898</v>
      </c>
      <c r="J13" s="24">
        <v>3642.55222821604</v>
      </c>
      <c r="K13" s="29">
        <v>2.56149030499799</v>
      </c>
    </row>
    <row r="14" spans="1:11" ht="18" customHeight="1" x14ac:dyDescent="0.3">
      <c r="A14" s="30" t="s">
        <v>127</v>
      </c>
      <c r="B14" s="45">
        <v>1263.3014731440201</v>
      </c>
      <c r="C14" s="31">
        <v>1.00197639621687</v>
      </c>
      <c r="D14" s="45">
        <v>1190.37418210325</v>
      </c>
      <c r="E14" s="31">
        <v>1.01514662709815</v>
      </c>
      <c r="F14" s="45">
        <v>1483.1456577931301</v>
      </c>
      <c r="G14" s="31">
        <v>1.2212203351992299</v>
      </c>
      <c r="H14" s="45">
        <v>1429.6625027600001</v>
      </c>
      <c r="I14" s="31">
        <v>1.1392085291855001</v>
      </c>
      <c r="J14" s="26">
        <v>1697.53895493138</v>
      </c>
      <c r="K14" s="31">
        <v>1.19373156594181</v>
      </c>
    </row>
    <row r="15" spans="1:11" ht="18" customHeight="1" x14ac:dyDescent="0.3">
      <c r="A15" s="170" t="s">
        <v>128</v>
      </c>
      <c r="B15" s="46">
        <v>260.05261762370799</v>
      </c>
      <c r="C15" s="29">
        <v>0.20625843488085599</v>
      </c>
      <c r="D15" s="46">
        <v>255.08485829737501</v>
      </c>
      <c r="E15" s="29">
        <v>0.21753540812424099</v>
      </c>
      <c r="F15" s="46">
        <v>242.081426774101</v>
      </c>
      <c r="G15" s="29">
        <v>0.199329553100312</v>
      </c>
      <c r="H15" s="46">
        <v>109.9218325981</v>
      </c>
      <c r="I15" s="29">
        <v>8.7589825569117E-2</v>
      </c>
      <c r="J15" s="24">
        <v>334.28392912264297</v>
      </c>
      <c r="K15" s="29">
        <v>0.235072825293062</v>
      </c>
    </row>
    <row r="16" spans="1:11" ht="18" customHeight="1" x14ac:dyDescent="0.3">
      <c r="A16" s="30" t="s">
        <v>129</v>
      </c>
      <c r="B16" s="45">
        <v>165.79232952784599</v>
      </c>
      <c r="C16" s="31">
        <v>0.131496720610388</v>
      </c>
      <c r="D16" s="45">
        <v>366.78793689245202</v>
      </c>
      <c r="E16" s="31">
        <v>0.31279537358477899</v>
      </c>
      <c r="F16" s="45">
        <v>57.495686436450299</v>
      </c>
      <c r="G16" s="31">
        <v>4.7341878455086299E-2</v>
      </c>
      <c r="H16" s="45">
        <v>464.11507601302299</v>
      </c>
      <c r="I16" s="31">
        <v>0.36982424320208201</v>
      </c>
      <c r="J16" s="26">
        <v>113.224126155227</v>
      </c>
      <c r="K16" s="31">
        <v>7.9620684417893398E-2</v>
      </c>
    </row>
    <row r="17" spans="1:11" ht="18" customHeight="1" x14ac:dyDescent="0.3">
      <c r="A17" s="171" t="s">
        <v>111</v>
      </c>
      <c r="B17" s="71">
        <v>1740.9710512275101</v>
      </c>
      <c r="C17" s="70">
        <v>1.38083579961753</v>
      </c>
      <c r="D17" s="71">
        <v>1208.7350980215999</v>
      </c>
      <c r="E17" s="70">
        <v>1.0308047471625601</v>
      </c>
      <c r="F17" s="71">
        <v>947.79026595905998</v>
      </c>
      <c r="G17" s="70">
        <v>0.78040935508340203</v>
      </c>
      <c r="H17" s="71">
        <v>860.10436823842394</v>
      </c>
      <c r="I17" s="70">
        <v>0.68536331504485504</v>
      </c>
      <c r="J17" s="68">
        <v>2187.65288343467</v>
      </c>
      <c r="K17" s="70">
        <v>1.5383860822122499</v>
      </c>
    </row>
    <row r="18" spans="1:11" ht="12" customHeight="1" x14ac:dyDescent="0.25"/>
    <row r="19" spans="1:11" ht="12" customHeight="1" x14ac:dyDescent="0.25"/>
    <row r="20" spans="1:11" ht="12" customHeight="1" x14ac:dyDescent="0.25">
      <c r="A20" s="603" t="s">
        <v>83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2" customHeight="1" x14ac:dyDescent="0.25">
      <c r="A21" s="930" t="s">
        <v>84</v>
      </c>
      <c r="B21" s="930"/>
      <c r="C21" s="930"/>
      <c r="D21" s="930"/>
      <c r="E21" s="930"/>
      <c r="F21" s="930"/>
      <c r="G21" s="930"/>
      <c r="H21" s="930"/>
      <c r="I21" s="930"/>
      <c r="J21" s="930"/>
      <c r="K21" s="930"/>
    </row>
    <row r="22" spans="1:11" ht="12" customHeight="1" x14ac:dyDescent="0.25">
      <c r="A22" s="20" t="s">
        <v>98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12" customHeight="1" x14ac:dyDescent="0.25">
      <c r="A23" s="21" t="s">
        <v>130</v>
      </c>
    </row>
    <row r="24" spans="1:11" ht="12" customHeight="1" x14ac:dyDescent="0.25">
      <c r="A24" s="5"/>
      <c r="B24" s="5"/>
      <c r="C24" s="5"/>
      <c r="D24" s="5"/>
      <c r="E24" s="5"/>
    </row>
    <row r="25" spans="1:11" ht="12" customHeight="1" x14ac:dyDescent="0.25">
      <c r="A25" s="5"/>
      <c r="B25" s="5"/>
      <c r="C25" s="5"/>
      <c r="D25" s="5"/>
      <c r="E25" s="5"/>
    </row>
    <row r="26" spans="1:11" ht="12" customHeight="1" x14ac:dyDescent="0.25">
      <c r="A26" s="5"/>
      <c r="B26" s="5"/>
      <c r="C26" s="5"/>
      <c r="D26" s="5"/>
      <c r="E26" s="5"/>
    </row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</sheetData>
  <sheetProtection selectLockedCells="1" selectUnlockedCells="1"/>
  <mergeCells count="9">
    <mergeCell ref="A21:K21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104" priority="3"/>
  </conditionalFormatting>
  <conditionalFormatting sqref="D5:G5">
    <cfRule type="duplicateValues" dxfId="103" priority="2"/>
  </conditionalFormatting>
  <conditionalFormatting sqref="H5:K5">
    <cfRule type="duplicateValues" dxfId="102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4CC5-39DE-4131-8EFC-134D4F95392D}">
  <dimension ref="A1:K42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7.2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8.25" customHeight="1" x14ac:dyDescent="0.35">
      <c r="A4" s="951" t="s">
        <v>131</v>
      </c>
      <c r="B4" s="951"/>
      <c r="C4" s="951"/>
      <c r="D4" s="951"/>
      <c r="E4" s="951"/>
      <c r="F4" s="951"/>
      <c r="G4" s="951"/>
      <c r="H4" s="951"/>
      <c r="I4" s="951"/>
      <c r="J4" s="951"/>
      <c r="K4" s="951"/>
    </row>
    <row r="5" spans="1:11" ht="20.25" x14ac:dyDescent="0.35">
      <c r="A5" s="703" t="s">
        <v>87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</row>
    <row r="7" spans="1:11" ht="30" customHeight="1" x14ac:dyDescent="0.25">
      <c r="A7" s="933" t="s">
        <v>132</v>
      </c>
      <c r="B7" s="949">
        <v>2019</v>
      </c>
      <c r="C7" s="949"/>
      <c r="D7" s="949">
        <v>2020</v>
      </c>
      <c r="E7" s="949"/>
      <c r="F7" s="949">
        <v>2021</v>
      </c>
      <c r="G7" s="949"/>
      <c r="H7" s="949">
        <v>2022</v>
      </c>
      <c r="I7" s="949"/>
      <c r="J7" s="949">
        <v>2023</v>
      </c>
      <c r="K7" s="948"/>
    </row>
    <row r="8" spans="1:11" ht="12" customHeight="1" x14ac:dyDescent="0.25">
      <c r="A8" s="939"/>
      <c r="B8" s="104" t="s">
        <v>78</v>
      </c>
      <c r="C8" s="104" t="s">
        <v>79</v>
      </c>
      <c r="D8" s="104" t="s">
        <v>78</v>
      </c>
      <c r="E8" s="104" t="s">
        <v>79</v>
      </c>
      <c r="F8" s="104" t="s">
        <v>78</v>
      </c>
      <c r="G8" s="104" t="s">
        <v>79</v>
      </c>
      <c r="H8" s="104" t="s">
        <v>78</v>
      </c>
      <c r="I8" s="104" t="s">
        <v>79</v>
      </c>
      <c r="J8" s="104" t="s">
        <v>78</v>
      </c>
      <c r="K8" s="105" t="s">
        <v>79</v>
      </c>
    </row>
    <row r="9" spans="1:11" ht="14.25" customHeight="1" x14ac:dyDescent="0.3">
      <c r="A9" s="73" t="s">
        <v>80</v>
      </c>
      <c r="B9" s="76">
        <v>83956.293902700694</v>
      </c>
      <c r="C9" s="77">
        <v>100</v>
      </c>
      <c r="D9" s="76">
        <v>84211.934618997097</v>
      </c>
      <c r="E9" s="77">
        <v>100</v>
      </c>
      <c r="F9" s="76">
        <v>89209.881887807802</v>
      </c>
      <c r="G9" s="77">
        <v>100</v>
      </c>
      <c r="H9" s="76">
        <v>91496.161912508207</v>
      </c>
      <c r="I9" s="77">
        <v>100</v>
      </c>
      <c r="J9" s="76">
        <v>100053.309961016</v>
      </c>
      <c r="K9" s="75">
        <v>100</v>
      </c>
    </row>
    <row r="10" spans="1:11" ht="14.25" customHeight="1" x14ac:dyDescent="0.3">
      <c r="A10" s="30" t="s">
        <v>133</v>
      </c>
      <c r="B10" s="26">
        <v>31313.4066580701</v>
      </c>
      <c r="C10" s="27">
        <v>37.297271237770602</v>
      </c>
      <c r="D10" s="26">
        <v>27349.128372986601</v>
      </c>
      <c r="E10" s="27">
        <v>32.476546818124</v>
      </c>
      <c r="F10" s="26">
        <v>32623.1971444671</v>
      </c>
      <c r="G10" s="27">
        <v>36.569039723082099</v>
      </c>
      <c r="H10" s="26">
        <v>30048.692354319701</v>
      </c>
      <c r="I10" s="27">
        <v>32.841478512566802</v>
      </c>
      <c r="J10" s="26">
        <v>34258.804403796203</v>
      </c>
      <c r="K10" s="31">
        <v>34.240550779523801</v>
      </c>
    </row>
    <row r="11" spans="1:11" ht="14.25" customHeight="1" x14ac:dyDescent="0.3">
      <c r="A11" s="106" t="s">
        <v>134</v>
      </c>
      <c r="B11" s="68">
        <v>52642.887244630503</v>
      </c>
      <c r="C11" s="69">
        <v>62.702728762229398</v>
      </c>
      <c r="D11" s="68">
        <v>56862.806246010499</v>
      </c>
      <c r="E11" s="69">
        <v>67.523453181875993</v>
      </c>
      <c r="F11" s="68">
        <v>56586.684743340702</v>
      </c>
      <c r="G11" s="69">
        <v>63.430960276917901</v>
      </c>
      <c r="H11" s="68">
        <v>61447.469558188503</v>
      </c>
      <c r="I11" s="69">
        <v>67.158521487433205</v>
      </c>
      <c r="J11" s="68">
        <v>65794.505557220298</v>
      </c>
      <c r="K11" s="70">
        <v>65.759449220476199</v>
      </c>
    </row>
    <row r="12" spans="1:11" ht="12" customHeight="1" x14ac:dyDescent="0.25"/>
    <row r="13" spans="1:11" ht="12" customHeight="1" x14ac:dyDescent="0.25"/>
    <row r="14" spans="1:11" ht="12" customHeight="1" x14ac:dyDescent="0.25">
      <c r="A14" s="603" t="s">
        <v>83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2" customHeight="1" x14ac:dyDescent="0.25">
      <c r="A15" s="930" t="s">
        <v>84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</row>
    <row r="16" spans="1:11" ht="12" customHeight="1" x14ac:dyDescent="0.25">
      <c r="A16" s="20" t="s">
        <v>98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5" ht="12" customHeight="1" x14ac:dyDescent="0.25">
      <c r="A17" s="21" t="s">
        <v>135</v>
      </c>
    </row>
    <row r="18" spans="1:5" ht="12" customHeight="1" x14ac:dyDescent="0.25">
      <c r="A18" s="5"/>
      <c r="B18" s="5"/>
      <c r="C18" s="5"/>
      <c r="D18" s="5"/>
      <c r="E18" s="5"/>
    </row>
    <row r="19" spans="1:5" ht="12" customHeight="1" x14ac:dyDescent="0.25">
      <c r="A19" s="5"/>
      <c r="B19" s="5"/>
      <c r="C19" s="5"/>
      <c r="D19" s="5"/>
      <c r="E19" s="5"/>
    </row>
    <row r="20" spans="1:5" ht="12" customHeight="1" x14ac:dyDescent="0.25">
      <c r="A20" s="5"/>
      <c r="B20" s="5"/>
      <c r="C20" s="5"/>
      <c r="D20" s="5"/>
      <c r="E20" s="5"/>
    </row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</sheetData>
  <sheetProtection selectLockedCells="1" selectUnlockedCells="1"/>
  <mergeCells count="9">
    <mergeCell ref="A15:K15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101" priority="3"/>
  </conditionalFormatting>
  <conditionalFormatting sqref="D5:G5">
    <cfRule type="duplicateValues" dxfId="100" priority="2"/>
  </conditionalFormatting>
  <conditionalFormatting sqref="H5:K5">
    <cfRule type="duplicateValues" dxfId="99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40EC-C1C1-4A4B-9BC9-C786FAF31DD0}">
  <dimension ref="A1:K44"/>
  <sheetViews>
    <sheetView showGridLines="0" zoomScale="85" zoomScaleNormal="85" workbookViewId="0"/>
  </sheetViews>
  <sheetFormatPr baseColWidth="10" defaultColWidth="11.42578125" defaultRowHeight="15" x14ac:dyDescent="0.25"/>
  <cols>
    <col min="1" max="1" width="51.140625" customWidth="1"/>
    <col min="2" max="2" width="16.140625" customWidth="1"/>
    <col min="3" max="3" width="13.7109375" customWidth="1"/>
    <col min="4" max="4" width="15.42578125" customWidth="1"/>
    <col min="5" max="5" width="13.7109375" customWidth="1"/>
    <col min="6" max="6" width="16.140625" customWidth="1"/>
    <col min="7" max="7" width="13.7109375" customWidth="1"/>
  </cols>
  <sheetData>
    <row r="1" spans="1:11" ht="72" customHeight="1" x14ac:dyDescent="0.25"/>
    <row r="2" spans="1:11" ht="3.75" customHeight="1" x14ac:dyDescent="0.25"/>
    <row r="3" spans="1:11" ht="41.25" customHeight="1" x14ac:dyDescent="0.25">
      <c r="A3" s="931" t="s">
        <v>585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</row>
    <row r="4" spans="1:11" ht="38.25" customHeight="1" x14ac:dyDescent="0.25">
      <c r="A4" s="952" t="s">
        <v>136</v>
      </c>
      <c r="B4" s="952"/>
      <c r="C4" s="952"/>
      <c r="D4" s="952"/>
      <c r="E4" s="952"/>
      <c r="F4" s="952"/>
      <c r="G4" s="952"/>
      <c r="H4" s="952"/>
      <c r="I4" s="952"/>
      <c r="J4" s="952"/>
      <c r="K4" s="952"/>
    </row>
    <row r="5" spans="1:11" ht="20.25" x14ac:dyDescent="0.35">
      <c r="A5" s="703" t="s">
        <v>87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</row>
    <row r="7" spans="1:11" ht="30" customHeight="1" x14ac:dyDescent="0.25">
      <c r="A7" s="933" t="s">
        <v>137</v>
      </c>
      <c r="B7" s="933">
        <v>2019</v>
      </c>
      <c r="C7" s="948"/>
      <c r="D7" s="933">
        <v>2020</v>
      </c>
      <c r="E7" s="948"/>
      <c r="F7" s="933">
        <v>2021</v>
      </c>
      <c r="G7" s="948"/>
      <c r="H7" s="933">
        <v>2022</v>
      </c>
      <c r="I7" s="948"/>
      <c r="J7" s="949">
        <v>2023</v>
      </c>
      <c r="K7" s="948"/>
    </row>
    <row r="8" spans="1:11" ht="18" customHeight="1" x14ac:dyDescent="0.25">
      <c r="A8" s="939"/>
      <c r="B8" s="37" t="s">
        <v>78</v>
      </c>
      <c r="C8" s="105" t="s">
        <v>79</v>
      </c>
      <c r="D8" s="37" t="s">
        <v>78</v>
      </c>
      <c r="E8" s="105" t="s">
        <v>79</v>
      </c>
      <c r="F8" s="37" t="s">
        <v>78</v>
      </c>
      <c r="G8" s="105" t="s">
        <v>79</v>
      </c>
      <c r="H8" s="37" t="s">
        <v>78</v>
      </c>
      <c r="I8" s="105" t="s">
        <v>79</v>
      </c>
      <c r="J8" s="104" t="s">
        <v>78</v>
      </c>
      <c r="K8" s="105" t="s">
        <v>79</v>
      </c>
    </row>
    <row r="9" spans="1:11" ht="25.5" customHeight="1" x14ac:dyDescent="0.25">
      <c r="A9" s="107" t="s">
        <v>80</v>
      </c>
      <c r="B9" s="108">
        <v>126080.961379313</v>
      </c>
      <c r="C9" s="109">
        <v>100</v>
      </c>
      <c r="D9" s="108">
        <v>117261.304951187</v>
      </c>
      <c r="E9" s="109">
        <v>100</v>
      </c>
      <c r="F9" s="108">
        <v>121447.83500932901</v>
      </c>
      <c r="G9" s="109">
        <v>100</v>
      </c>
      <c r="H9" s="108">
        <v>125496.119993252</v>
      </c>
      <c r="I9" s="109">
        <v>100</v>
      </c>
      <c r="J9" s="110">
        <v>142204.41206077099</v>
      </c>
      <c r="K9" s="109">
        <v>100</v>
      </c>
    </row>
    <row r="10" spans="1:11" ht="25.5" customHeight="1" x14ac:dyDescent="0.25">
      <c r="A10" s="60" t="s">
        <v>138</v>
      </c>
      <c r="B10" s="111">
        <v>26479.281238094001</v>
      </c>
      <c r="C10" s="57">
        <v>21.001807845064999</v>
      </c>
      <c r="D10" s="111">
        <v>25897.3028131963</v>
      </c>
      <c r="E10" s="57">
        <v>22.085122474098998</v>
      </c>
      <c r="F10" s="111">
        <v>23421.084358122302</v>
      </c>
      <c r="G10" s="57">
        <v>19.284892444828799</v>
      </c>
      <c r="H10" s="111">
        <v>30778.655943416801</v>
      </c>
      <c r="I10" s="57">
        <v>24.525583695393699</v>
      </c>
      <c r="J10" s="56">
        <v>36377.892176459303</v>
      </c>
      <c r="K10" s="57">
        <v>25.581408937518201</v>
      </c>
    </row>
    <row r="11" spans="1:11" ht="25.5" customHeight="1" x14ac:dyDescent="0.25">
      <c r="A11" s="51" t="s">
        <v>139</v>
      </c>
      <c r="B11" s="112">
        <v>89339.385448708606</v>
      </c>
      <c r="C11" s="52">
        <v>70.858743835186999</v>
      </c>
      <c r="D11" s="112">
        <v>83712.317462784107</v>
      </c>
      <c r="E11" s="52">
        <v>71.389549602600496</v>
      </c>
      <c r="F11" s="112">
        <v>88366.257490735399</v>
      </c>
      <c r="G11" s="52">
        <v>72.760669207439904</v>
      </c>
      <c r="H11" s="112">
        <v>87058.070236529995</v>
      </c>
      <c r="I11" s="52">
        <v>69.371124972796693</v>
      </c>
      <c r="J11" s="50">
        <v>98766.962984437094</v>
      </c>
      <c r="K11" s="52">
        <v>69.454218440303293</v>
      </c>
    </row>
    <row r="12" spans="1:11" ht="25.5" customHeight="1" x14ac:dyDescent="0.25">
      <c r="A12" s="60" t="s">
        <v>140</v>
      </c>
      <c r="B12" s="111">
        <v>10083.5096358766</v>
      </c>
      <c r="C12" s="57">
        <v>7.9976465324851604</v>
      </c>
      <c r="D12" s="111">
        <v>7611.0231508745801</v>
      </c>
      <c r="E12" s="57">
        <v>6.49065192822379</v>
      </c>
      <c r="F12" s="111">
        <v>9493.2699135237799</v>
      </c>
      <c r="G12" s="57">
        <v>7.8167469290782696</v>
      </c>
      <c r="H12" s="111">
        <v>7625.1538299563899</v>
      </c>
      <c r="I12" s="57">
        <v>6.0760076330378796</v>
      </c>
      <c r="J12" s="56">
        <v>6265.7086985407605</v>
      </c>
      <c r="K12" s="57">
        <v>4.4061281979514897</v>
      </c>
    </row>
    <row r="13" spans="1:11" ht="25.5" customHeight="1" x14ac:dyDescent="0.25">
      <c r="A13" s="53" t="s">
        <v>141</v>
      </c>
      <c r="B13" s="113">
        <v>178.78505663397999</v>
      </c>
      <c r="C13" s="55">
        <v>0.14180178726279499</v>
      </c>
      <c r="D13" s="113">
        <v>40.661524331778303</v>
      </c>
      <c r="E13" s="55">
        <v>3.4675995076726099E-2</v>
      </c>
      <c r="F13" s="113">
        <v>167.22324694768801</v>
      </c>
      <c r="G13" s="55">
        <v>0.13769141865299001</v>
      </c>
      <c r="H13" s="113">
        <v>34.239983349194098</v>
      </c>
      <c r="I13" s="55">
        <v>2.7283698771750999E-2</v>
      </c>
      <c r="J13" s="54">
        <v>793.84820133409801</v>
      </c>
      <c r="K13" s="55">
        <v>0.55824442422703902</v>
      </c>
    </row>
    <row r="14" spans="1:11" ht="12" customHeight="1" x14ac:dyDescent="0.25"/>
    <row r="15" spans="1:11" ht="12" customHeight="1" x14ac:dyDescent="0.25"/>
    <row r="16" spans="1:11" ht="12" customHeight="1" x14ac:dyDescent="0.25">
      <c r="A16" s="603" t="s">
        <v>83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2" customHeight="1" x14ac:dyDescent="0.25">
      <c r="A17" s="930" t="s">
        <v>84</v>
      </c>
      <c r="B17" s="930"/>
      <c r="C17" s="930"/>
      <c r="D17" s="930"/>
      <c r="E17" s="930"/>
      <c r="F17" s="930"/>
      <c r="G17" s="930"/>
      <c r="H17" s="930"/>
      <c r="I17" s="930"/>
      <c r="J17" s="930"/>
      <c r="K17" s="930"/>
    </row>
    <row r="18" spans="1:11" ht="12" customHeight="1" x14ac:dyDescent="0.25">
      <c r="A18" s="20" t="s">
        <v>98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2" customHeight="1" x14ac:dyDescent="0.25">
      <c r="A19" s="21" t="s">
        <v>142</v>
      </c>
    </row>
    <row r="20" spans="1:11" ht="12" customHeight="1" x14ac:dyDescent="0.25">
      <c r="A20" s="5"/>
      <c r="B20" s="5"/>
      <c r="C20" s="5"/>
      <c r="D20" s="5"/>
      <c r="E20" s="5"/>
    </row>
    <row r="21" spans="1:11" ht="12" customHeight="1" x14ac:dyDescent="0.25">
      <c r="A21" s="5"/>
      <c r="B21" s="5"/>
      <c r="C21" s="5"/>
      <c r="D21" s="5"/>
      <c r="E21" s="5"/>
    </row>
    <row r="22" spans="1:11" ht="12" customHeight="1" x14ac:dyDescent="0.25">
      <c r="A22" s="5"/>
      <c r="B22" s="5"/>
      <c r="C22" s="5"/>
      <c r="D22" s="5"/>
      <c r="E22" s="5"/>
    </row>
    <row r="23" spans="1:11" ht="12" customHeight="1" x14ac:dyDescent="0.25"/>
    <row r="24" spans="1:11" ht="12" customHeight="1" x14ac:dyDescent="0.25"/>
    <row r="25" spans="1:11" ht="12" customHeight="1" x14ac:dyDescent="0.25"/>
    <row r="26" spans="1:11" ht="12" customHeight="1" x14ac:dyDescent="0.25"/>
    <row r="27" spans="1:11" ht="12" customHeight="1" x14ac:dyDescent="0.25"/>
    <row r="28" spans="1:11" ht="12" customHeight="1" x14ac:dyDescent="0.25"/>
    <row r="29" spans="1:11" ht="12" customHeight="1" x14ac:dyDescent="0.25"/>
    <row r="30" spans="1:11" ht="12" customHeight="1" x14ac:dyDescent="0.25"/>
    <row r="31" spans="1:11" ht="12" customHeight="1" x14ac:dyDescent="0.25"/>
    <row r="32" spans="1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</sheetData>
  <sheetProtection selectLockedCells="1" selectUnlockedCells="1"/>
  <mergeCells count="9">
    <mergeCell ref="A17:K17"/>
    <mergeCell ref="A3:K3"/>
    <mergeCell ref="A7:A8"/>
    <mergeCell ref="B7:C7"/>
    <mergeCell ref="D7:E7"/>
    <mergeCell ref="F7:G7"/>
    <mergeCell ref="H7:I7"/>
    <mergeCell ref="J7:K7"/>
    <mergeCell ref="A4:K4"/>
  </mergeCells>
  <conditionalFormatting sqref="A5:C5 A4">
    <cfRule type="duplicateValues" dxfId="98" priority="3"/>
  </conditionalFormatting>
  <conditionalFormatting sqref="D5:G5">
    <cfRule type="duplicateValues" dxfId="97" priority="2"/>
  </conditionalFormatting>
  <conditionalFormatting sqref="H5:K5">
    <cfRule type="duplicateValues" dxfId="96" priority="1"/>
  </conditionalFormatting>
  <pageMargins left="0.7" right="0.7" top="0.75" bottom="0.75" header="0.3" footer="0.3"/>
  <pageSetup orientation="portrait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145</vt:i4>
      </vt:variant>
    </vt:vector>
  </HeadingPairs>
  <TitlesOfParts>
    <vt:vector size="206" baseType="lpstr">
      <vt:lpstr>Lista de indicadores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Cuadro 31</vt:lpstr>
      <vt:lpstr>Cuadro 32</vt:lpstr>
      <vt:lpstr>Cuadro 33</vt:lpstr>
      <vt:lpstr>Cuadro 34</vt:lpstr>
      <vt:lpstr>Cuadro 35</vt:lpstr>
      <vt:lpstr>Cuadro 36</vt:lpstr>
      <vt:lpstr>Cuadro 37</vt:lpstr>
      <vt:lpstr>Cuadro 38</vt:lpstr>
      <vt:lpstr>Cuadro 39</vt:lpstr>
      <vt:lpstr>Cuadro 40</vt:lpstr>
      <vt:lpstr>Cuadro 41</vt:lpstr>
      <vt:lpstr>Cuadro 42</vt:lpstr>
      <vt:lpstr>Cuadro 43</vt:lpstr>
      <vt:lpstr>Cuadro 44</vt:lpstr>
      <vt:lpstr>Cuadro 45</vt:lpstr>
      <vt:lpstr>Cuadro 46</vt:lpstr>
      <vt:lpstr>Cuadro 47</vt:lpstr>
      <vt:lpstr>Cuadro 48</vt:lpstr>
      <vt:lpstr>Cuadro 49</vt:lpstr>
      <vt:lpstr>Cuadro 50</vt:lpstr>
      <vt:lpstr>Cuadro 51</vt:lpstr>
      <vt:lpstr>Cuadro 52</vt:lpstr>
      <vt:lpstr>Cuadro 53</vt:lpstr>
      <vt:lpstr>Cuadro 54</vt:lpstr>
      <vt:lpstr>Cuadro 55</vt:lpstr>
      <vt:lpstr>Cuadro 56</vt:lpstr>
      <vt:lpstr>Cuadro 57</vt:lpstr>
      <vt:lpstr>Cuadro 58</vt:lpstr>
      <vt:lpstr>Cuadro 59</vt:lpstr>
      <vt:lpstr>Cuadro 60</vt:lpstr>
      <vt:lpstr>'Cuadro 10'!banner</vt:lpstr>
      <vt:lpstr>'Cuadro 11'!banner</vt:lpstr>
      <vt:lpstr>'Cuadro 12'!banner</vt:lpstr>
      <vt:lpstr>'Cuadro 13'!banner</vt:lpstr>
      <vt:lpstr>'Cuadro 14'!banner</vt:lpstr>
      <vt:lpstr>'Cuadro 15'!banner</vt:lpstr>
      <vt:lpstr>'Cuadro 16'!banner</vt:lpstr>
      <vt:lpstr>'Cuadro 17'!banner</vt:lpstr>
      <vt:lpstr>'Cuadro 18'!banner</vt:lpstr>
      <vt:lpstr>'Cuadro 19'!banner</vt:lpstr>
      <vt:lpstr>'Cuadro 2'!banner</vt:lpstr>
      <vt:lpstr>'Cuadro 22'!banner</vt:lpstr>
      <vt:lpstr>'Cuadro 23'!banner</vt:lpstr>
      <vt:lpstr>'Cuadro 24'!banner</vt:lpstr>
      <vt:lpstr>'Cuadro 25'!banner</vt:lpstr>
      <vt:lpstr>'Cuadro 26'!banner</vt:lpstr>
      <vt:lpstr>'Cuadro 27'!banner</vt:lpstr>
      <vt:lpstr>'Cuadro 28'!banner</vt:lpstr>
      <vt:lpstr>'Cuadro 29'!banner</vt:lpstr>
      <vt:lpstr>'Cuadro 3'!banner</vt:lpstr>
      <vt:lpstr>'Cuadro 30'!banner</vt:lpstr>
      <vt:lpstr>'Cuadro 4'!banner</vt:lpstr>
      <vt:lpstr>'Cuadro 49'!banner</vt:lpstr>
      <vt:lpstr>'Cuadro 5'!banner</vt:lpstr>
      <vt:lpstr>'Cuadro 50'!banner</vt:lpstr>
      <vt:lpstr>'Cuadro 51'!banner</vt:lpstr>
      <vt:lpstr>'Cuadro 52'!banner</vt:lpstr>
      <vt:lpstr>'Cuadro 53'!banner</vt:lpstr>
      <vt:lpstr>'Cuadro 54'!banner</vt:lpstr>
      <vt:lpstr>'Cuadro 55'!banner</vt:lpstr>
      <vt:lpstr>'Cuadro 56'!banner</vt:lpstr>
      <vt:lpstr>'Cuadro 57'!banner</vt:lpstr>
      <vt:lpstr>'Cuadro 6'!banner</vt:lpstr>
      <vt:lpstr>'Cuadro 7'!banner</vt:lpstr>
      <vt:lpstr>'Cuadro 8'!banner</vt:lpstr>
      <vt:lpstr>'Cuadro 9'!banner</vt:lpstr>
      <vt:lpstr>CUADRO1</vt:lpstr>
      <vt:lpstr>'Cuadro 10'!fuente_cuadr</vt:lpstr>
      <vt:lpstr>'Cuadro 11'!fuente_cuadr</vt:lpstr>
      <vt:lpstr>'Cuadro 12'!fuente_cuadr</vt:lpstr>
      <vt:lpstr>'Cuadro 13'!fuente_cuadr</vt:lpstr>
      <vt:lpstr>'Cuadro 14'!fuente_cuadr</vt:lpstr>
      <vt:lpstr>'Cuadro 15'!fuente_cuadr</vt:lpstr>
      <vt:lpstr>'Cuadro 16'!fuente_cuadr</vt:lpstr>
      <vt:lpstr>'Cuadro 17'!fuente_cuadr</vt:lpstr>
      <vt:lpstr>'Cuadro 18'!fuente_cuadr</vt:lpstr>
      <vt:lpstr>'Cuadro 19'!fuente_cuadr</vt:lpstr>
      <vt:lpstr>'Cuadro 2'!fuente_cuadr</vt:lpstr>
      <vt:lpstr>'Cuadro 22'!fuente_cuadr</vt:lpstr>
      <vt:lpstr>'Cuadro 23'!fuente_cuadr</vt:lpstr>
      <vt:lpstr>'Cuadro 24'!fuente_cuadr</vt:lpstr>
      <vt:lpstr>'Cuadro 25'!fuente_cuadr</vt:lpstr>
      <vt:lpstr>'Cuadro 26'!fuente_cuadr</vt:lpstr>
      <vt:lpstr>'Cuadro 27'!fuente_cuadr</vt:lpstr>
      <vt:lpstr>'Cuadro 28'!fuente_cuadr</vt:lpstr>
      <vt:lpstr>'Cuadro 29'!fuente_cuadr</vt:lpstr>
      <vt:lpstr>'Cuadro 3'!fuente_cuadr</vt:lpstr>
      <vt:lpstr>'Cuadro 30'!fuente_cuadr</vt:lpstr>
      <vt:lpstr>'Cuadro 4'!fuente_cuadr</vt:lpstr>
      <vt:lpstr>'Cuadro 49'!fuente_cuadr</vt:lpstr>
      <vt:lpstr>'Cuadro 5'!fuente_cuadr</vt:lpstr>
      <vt:lpstr>'Cuadro 50'!fuente_cuadr</vt:lpstr>
      <vt:lpstr>'Cuadro 51'!fuente_cuadr</vt:lpstr>
      <vt:lpstr>'Cuadro 52'!fuente_cuadr</vt:lpstr>
      <vt:lpstr>'Cuadro 53'!fuente_cuadr</vt:lpstr>
      <vt:lpstr>'Cuadro 54'!fuente_cuadr</vt:lpstr>
      <vt:lpstr>'Cuadro 55'!fuente_cuadr</vt:lpstr>
      <vt:lpstr>'Cuadro 56'!fuente_cuadr</vt:lpstr>
      <vt:lpstr>'Cuadro 57'!fuente_cuadr</vt:lpstr>
      <vt:lpstr>'Cuadro 6'!fuente_cuadr</vt:lpstr>
      <vt:lpstr>'Cuadro 7'!fuente_cuadr</vt:lpstr>
      <vt:lpstr>'Cuadro 8'!fuente_cuadr</vt:lpstr>
      <vt:lpstr>'Cuadro 9'!fuente_cuadr</vt:lpstr>
      <vt:lpstr>'Cuadro 10'!Logo</vt:lpstr>
      <vt:lpstr>'Cuadro 11'!Logo</vt:lpstr>
      <vt:lpstr>'Cuadro 12'!Logo</vt:lpstr>
      <vt:lpstr>'Cuadro 13'!Logo</vt:lpstr>
      <vt:lpstr>'Cuadro 14'!Logo</vt:lpstr>
      <vt:lpstr>'Cuadro 15'!Logo</vt:lpstr>
      <vt:lpstr>'Cuadro 16'!Logo</vt:lpstr>
      <vt:lpstr>'Cuadro 17'!Logo</vt:lpstr>
      <vt:lpstr>'Cuadro 18'!Logo</vt:lpstr>
      <vt:lpstr>'Cuadro 19'!Logo</vt:lpstr>
      <vt:lpstr>'Cuadro 2'!Logo</vt:lpstr>
      <vt:lpstr>'Cuadro 22'!Logo</vt:lpstr>
      <vt:lpstr>'Cuadro 23'!Logo</vt:lpstr>
      <vt:lpstr>'Cuadro 24'!Logo</vt:lpstr>
      <vt:lpstr>'Cuadro 25'!Logo</vt:lpstr>
      <vt:lpstr>'Cuadro 26'!Logo</vt:lpstr>
      <vt:lpstr>'Cuadro 27'!Logo</vt:lpstr>
      <vt:lpstr>'Cuadro 28'!Logo</vt:lpstr>
      <vt:lpstr>'Cuadro 29'!Logo</vt:lpstr>
      <vt:lpstr>'Cuadro 3'!Logo</vt:lpstr>
      <vt:lpstr>'Cuadro 30'!Logo</vt:lpstr>
      <vt:lpstr>'Cuadro 4'!Logo</vt:lpstr>
      <vt:lpstr>'Cuadro 49'!Logo</vt:lpstr>
      <vt:lpstr>'Cuadro 5'!Logo</vt:lpstr>
      <vt:lpstr>'Cuadro 50'!Logo</vt:lpstr>
      <vt:lpstr>'Cuadro 51'!Logo</vt:lpstr>
      <vt:lpstr>'Cuadro 52'!Logo</vt:lpstr>
      <vt:lpstr>'Cuadro 53'!Logo</vt:lpstr>
      <vt:lpstr>'Cuadro 54'!Logo</vt:lpstr>
      <vt:lpstr>'Cuadro 55'!Logo</vt:lpstr>
      <vt:lpstr>'Cuadro 56'!Logo</vt:lpstr>
      <vt:lpstr>'Cuadro 57'!Logo</vt:lpstr>
      <vt:lpstr>'Cuadro 6'!Logo</vt:lpstr>
      <vt:lpstr>'Cuadro 7'!Logo</vt:lpstr>
      <vt:lpstr>'Cuadro 8'!Logo</vt:lpstr>
      <vt:lpstr>'Cuadro 9'!Logo</vt:lpstr>
      <vt:lpstr>'Cuadro 10'!Período_de_referencia</vt:lpstr>
      <vt:lpstr>'Cuadro 11'!Período_de_referencia</vt:lpstr>
      <vt:lpstr>'Cuadro 12'!Período_de_referencia</vt:lpstr>
      <vt:lpstr>'Cuadro 13'!Período_de_referencia</vt:lpstr>
      <vt:lpstr>'Cuadro 14'!Período_de_referencia</vt:lpstr>
      <vt:lpstr>'Cuadro 15'!Período_de_referencia</vt:lpstr>
      <vt:lpstr>'Cuadro 16'!Período_de_referencia</vt:lpstr>
      <vt:lpstr>'Cuadro 17'!Período_de_referencia</vt:lpstr>
      <vt:lpstr>'Cuadro 18'!Período_de_referencia</vt:lpstr>
      <vt:lpstr>'Cuadro 19'!Período_de_referencia</vt:lpstr>
      <vt:lpstr>'Cuadro 2'!Período_de_referencia</vt:lpstr>
      <vt:lpstr>'Cuadro 22'!Período_de_referencia</vt:lpstr>
      <vt:lpstr>'Cuadro 23'!Período_de_referencia</vt:lpstr>
      <vt:lpstr>'Cuadro 24'!Período_de_referencia</vt:lpstr>
      <vt:lpstr>'Cuadro 25'!Período_de_referencia</vt:lpstr>
      <vt:lpstr>'Cuadro 26'!Período_de_referencia</vt:lpstr>
      <vt:lpstr>'Cuadro 27'!Período_de_referencia</vt:lpstr>
      <vt:lpstr>'Cuadro 28'!Período_de_referencia</vt:lpstr>
      <vt:lpstr>'Cuadro 29'!Período_de_referencia</vt:lpstr>
      <vt:lpstr>'Cuadro 3'!Período_de_referencia</vt:lpstr>
      <vt:lpstr>'Cuadro 30'!Período_de_referencia</vt:lpstr>
      <vt:lpstr>'Cuadro 4'!Período_de_referencia</vt:lpstr>
      <vt:lpstr>'Cuadro 49'!Período_de_referencia</vt:lpstr>
      <vt:lpstr>'Cuadro 5'!Período_de_referencia</vt:lpstr>
      <vt:lpstr>'Cuadro 50'!Período_de_referencia</vt:lpstr>
      <vt:lpstr>'Cuadro 51'!Período_de_referencia</vt:lpstr>
      <vt:lpstr>'Cuadro 52'!Período_de_referencia</vt:lpstr>
      <vt:lpstr>'Cuadro 53'!Período_de_referencia</vt:lpstr>
      <vt:lpstr>'Cuadro 54'!Período_de_referencia</vt:lpstr>
      <vt:lpstr>'Cuadro 55'!Período_de_referencia</vt:lpstr>
      <vt:lpstr>'Cuadro 56'!Período_de_referencia</vt:lpstr>
      <vt:lpstr>'Cuadro 57'!Período_de_referencia</vt:lpstr>
      <vt:lpstr>'Cuadro 6'!Período_de_referencia</vt:lpstr>
      <vt:lpstr>'Cuadro 7'!Período_de_referencia</vt:lpstr>
      <vt:lpstr>'Cuadro 8'!Período_de_referencia</vt:lpstr>
      <vt:lpstr>'Cuadro 9'!Período_de_referencia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Pilar Rivera Silva</dc:creator>
  <cp:keywords/>
  <dc:description/>
  <cp:lastModifiedBy>Henry Antonio Mendoza Tolosa</cp:lastModifiedBy>
  <cp:revision/>
  <dcterms:created xsi:type="dcterms:W3CDTF">2024-09-11T20:41:00Z</dcterms:created>
  <dcterms:modified xsi:type="dcterms:W3CDTF">2025-07-25T20:30:11Z</dcterms:modified>
  <cp:category/>
  <cp:contentStatus/>
</cp:coreProperties>
</file>