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5" documentId="13_ncr:1_{21640CA2-9A6B-458C-8EA1-59CEADA45E79}" xr6:coauthVersionLast="47" xr6:coauthVersionMax="47" xr10:uidLastSave="{F1248D6C-03CA-4890-B779-8A8CC80956CC}"/>
  <bookViews>
    <workbookView xWindow="-110" yWindow="-110" windowWidth="19420" windowHeight="10300" xr2:uid="{00000000-000D-0000-FFFF-FFFF00000000}"/>
  </bookViews>
  <sheets>
    <sheet name="TOTAL_ECONOMIA" sheetId="46" r:id="rId1"/>
  </sheets>
  <externalReferences>
    <externalReference r:id="rId2"/>
  </externalReferences>
  <definedNames>
    <definedName name="FECHA">#N/A</definedName>
    <definedName name="Gob">#N/A</definedName>
    <definedName name="Hogares">#N/A</definedName>
    <definedName name="ISFLSH">#N/A</definedName>
    <definedName name="PERIODO">#N/A</definedName>
    <definedName name="Resto">#N/A</definedName>
    <definedName name="SocFin">#N/A</definedName>
    <definedName name="SocNoFin">#N/A</definedName>
    <definedName name="TITULO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46" l="1"/>
  <c r="L38" i="46"/>
  <c r="L37" i="46" s="1"/>
  <c r="L29" i="46"/>
  <c r="L71" i="46" s="1"/>
  <c r="L67" i="46"/>
  <c r="K67" i="46"/>
  <c r="L66" i="46"/>
  <c r="K66" i="46"/>
  <c r="L65" i="46"/>
  <c r="L62" i="46"/>
  <c r="K62" i="46"/>
  <c r="L61" i="46"/>
  <c r="K61" i="46"/>
  <c r="K57" i="46"/>
  <c r="L47" i="46"/>
  <c r="K47" i="46"/>
  <c r="L31" i="46"/>
  <c r="L73" i="46" s="1"/>
  <c r="K31" i="46"/>
  <c r="K73" i="46" s="1"/>
  <c r="L30" i="46"/>
  <c r="K30" i="46"/>
  <c r="K72" i="46" s="1"/>
  <c r="K29" i="46"/>
  <c r="K71" i="46" s="1"/>
  <c r="L28" i="46"/>
  <c r="L70" i="46" s="1"/>
  <c r="K28" i="46"/>
  <c r="K70" i="46" s="1"/>
  <c r="L27" i="46"/>
  <c r="L69" i="46" s="1"/>
  <c r="K27" i="46"/>
  <c r="K69" i="46" s="1"/>
  <c r="L23" i="46"/>
  <c r="K23" i="46"/>
  <c r="K65" i="46" s="1"/>
  <c r="L22" i="46"/>
  <c r="L64" i="46" s="1"/>
  <c r="K22" i="46"/>
  <c r="K64" i="46" s="1"/>
  <c r="L21" i="46"/>
  <c r="L63" i="46" s="1"/>
  <c r="K21" i="46"/>
  <c r="K63" i="46" s="1"/>
  <c r="L20" i="46"/>
  <c r="K20" i="46"/>
  <c r="L18" i="46"/>
  <c r="L60" i="46" s="1"/>
  <c r="K18" i="46"/>
  <c r="K60" i="46" s="1"/>
  <c r="L17" i="46"/>
  <c r="L59" i="46" s="1"/>
  <c r="K17" i="46"/>
  <c r="K59" i="46" s="1"/>
  <c r="L15" i="46"/>
  <c r="L57" i="46" s="1"/>
  <c r="K15" i="46"/>
  <c r="L72" i="46" l="1"/>
  <c r="L53" i="46"/>
  <c r="L26" i="46"/>
  <c r="K26" i="46"/>
  <c r="K68" i="46" s="1"/>
  <c r="L16" i="46"/>
  <c r="L58" i="46" s="1"/>
  <c r="K16" i="46"/>
  <c r="K58" i="46" s="1"/>
  <c r="K32" i="46" l="1"/>
  <c r="L68" i="46"/>
  <c r="L32" i="46"/>
  <c r="K33" i="46" l="1"/>
  <c r="K75" i="46" s="1"/>
  <c r="K74" i="46"/>
  <c r="L33" i="46"/>
  <c r="L75" i="46" s="1"/>
  <c r="L74" i="46"/>
</calcChain>
</file>

<file path=xl/sharedStrings.xml><?xml version="1.0" encoding="utf-8"?>
<sst xmlns="http://schemas.openxmlformats.org/spreadsheetml/2006/main" count="129" uniqueCount="54">
  <si>
    <t>CONCILIACIÓN CUENTAS NO FINANCIERAS - CUENTAS FINANCIERAS</t>
  </si>
  <si>
    <t>Valores a precios corrientes</t>
  </si>
  <si>
    <t>En miles de millones de pesos</t>
  </si>
  <si>
    <t>Base 2015</t>
  </si>
  <si>
    <t>Serie 2016 - 2024 provisional</t>
  </si>
  <si>
    <t>Clasificación Cuentas Nacionales</t>
  </si>
  <si>
    <t>2024p</t>
  </si>
  <si>
    <t>CUENTAS NO FINANCIERAS</t>
  </si>
  <si>
    <t>S11</t>
  </si>
  <si>
    <t xml:space="preserve">Sociedades No Financieras </t>
  </si>
  <si>
    <t>S12</t>
  </si>
  <si>
    <t xml:space="preserve">Sociedades Financieras </t>
  </si>
  <si>
    <t>S121</t>
  </si>
  <si>
    <t>Sociedades Financieras - Banco Central</t>
  </si>
  <si>
    <t>S12222</t>
  </si>
  <si>
    <t>Sociedades Financieras - Sociedades de depósito</t>
  </si>
  <si>
    <t>S123/42</t>
  </si>
  <si>
    <t>Sociedades Financieras - Fondos de mercado</t>
  </si>
  <si>
    <t>S1252</t>
  </si>
  <si>
    <t>Sociedades Financieras - Otros Intermediarios Financieros</t>
  </si>
  <si>
    <t>S1262</t>
  </si>
  <si>
    <t>Sociedades Financieras - Auxiliares Financieros</t>
  </si>
  <si>
    <t>S1272</t>
  </si>
  <si>
    <t>Sociedades Financieras  - Instituciones Financieras Cautivas y Prestamistas de Dinero</t>
  </si>
  <si>
    <t>S1282</t>
  </si>
  <si>
    <t>Sociedades Financieras  - Sociedades de Seguros</t>
  </si>
  <si>
    <t>S1291</t>
  </si>
  <si>
    <t>Sociedades Financieras - Fondos de Pensiones de Contribuciones Definidas</t>
  </si>
  <si>
    <t>S1292</t>
  </si>
  <si>
    <t>Sociedades Financieras  - Fondos de Pensiones de Prestaciones Definidas</t>
  </si>
  <si>
    <t>S13</t>
  </si>
  <si>
    <t xml:space="preserve">Gobierno General </t>
  </si>
  <si>
    <t>S131</t>
  </si>
  <si>
    <t>Gobierno General - Gobierno Central</t>
  </si>
  <si>
    <t>S132 Y 133</t>
  </si>
  <si>
    <t>Gobierno General - Gobierno Departamental más Municipal</t>
  </si>
  <si>
    <t>S134</t>
  </si>
  <si>
    <t>Gobierno General - Seguridad social (salud más pensión)</t>
  </si>
  <si>
    <t>S14</t>
  </si>
  <si>
    <t xml:space="preserve">Hogares </t>
  </si>
  <si>
    <t>S15</t>
  </si>
  <si>
    <t xml:space="preserve">Instituciones sin Fines de lucro que sirven a los hogares </t>
  </si>
  <si>
    <t>S1</t>
  </si>
  <si>
    <t>Total Economía</t>
  </si>
  <si>
    <t>S2</t>
  </si>
  <si>
    <t>Resto del mundo</t>
  </si>
  <si>
    <t>CUENTA FINANCIERA</t>
  </si>
  <si>
    <t xml:space="preserve">DISCREPANCIAS </t>
  </si>
  <si>
    <t>Gobierno General - Seguridad Social en Salud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</si>
  <si>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</si>
  <si>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t>p: cifra provisional</t>
  </si>
  <si>
    <t xml:space="preserve">Por efecto del redondeo, hay valores que no coinciden en la suma de subsectores </t>
  </si>
  <si>
    <t>Nota: Para los ejercicios desarrollados a partir de la información aquí publicada, es necesario emplear los saldos brutos teniendo en cuenta que se tiene cálculo del consumo de capital fijo únicamente para el sector gobierno general</t>
  </si>
  <si>
    <t>Actualizado el 16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</si>
</sst>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Segoe UI"/>
      <family val="2"/>
    </font>
    <font>
      <sz val="9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52">
    <xf numFmtId="0" fontId="0" fillId="0" borderId="0" xfId="0"/>
    <xf numFmtId="3" fontId="1" fillId="2" borderId="0" xfId="0" applyNumberFormat="1" applyFont="1" applyFill="1"/>
    <xf numFmtId="3" fontId="1" fillId="3" borderId="0" xfId="0" applyNumberFormat="1" applyFont="1" applyFill="1"/>
    <xf numFmtId="0" fontId="1" fillId="3" borderId="0" xfId="0" applyFont="1" applyFill="1"/>
    <xf numFmtId="3" fontId="3" fillId="3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2" fillId="3" borderId="0" xfId="0" applyNumberFormat="1" applyFont="1" applyFill="1"/>
    <xf numFmtId="3" fontId="5" fillId="3" borderId="0" xfId="4" applyNumberFormat="1" applyFont="1" applyFill="1" applyBorder="1" applyAlignment="1">
      <alignment vertical="center"/>
    </xf>
    <xf numFmtId="3" fontId="6" fillId="3" borderId="0" xfId="4" applyNumberFormat="1" applyFont="1" applyFill="1" applyBorder="1" applyAlignment="1">
      <alignment vertical="center"/>
    </xf>
    <xf numFmtId="3" fontId="5" fillId="5" borderId="0" xfId="4" applyNumberFormat="1" applyFont="1" applyFill="1" applyBorder="1" applyAlignment="1">
      <alignment vertical="center"/>
    </xf>
    <xf numFmtId="3" fontId="6" fillId="5" borderId="0" xfId="4" applyNumberFormat="1" applyFont="1" applyFill="1" applyBorder="1" applyAlignment="1">
      <alignment vertical="center"/>
    </xf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165" fontId="5" fillId="3" borderId="0" xfId="0" applyNumberFormat="1" applyFont="1" applyFill="1"/>
    <xf numFmtId="165" fontId="10" fillId="3" borderId="0" xfId="0" applyNumberFormat="1" applyFont="1" applyFill="1"/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0" fontId="7" fillId="3" borderId="4" xfId="0" applyFont="1" applyFill="1" applyBorder="1" applyAlignment="1">
      <alignment vertical="center"/>
    </xf>
    <xf numFmtId="0" fontId="2" fillId="5" borderId="0" xfId="3" applyFont="1" applyFill="1" applyAlignment="1">
      <alignment vertical="center"/>
    </xf>
    <xf numFmtId="0" fontId="2" fillId="5" borderId="3" xfId="3" applyFont="1" applyFill="1" applyBorder="1" applyAlignment="1">
      <alignment vertical="center"/>
    </xf>
    <xf numFmtId="3" fontId="6" fillId="3" borderId="0" xfId="0" applyNumberFormat="1" applyFont="1" applyFill="1"/>
    <xf numFmtId="3" fontId="5" fillId="5" borderId="3" xfId="4" applyNumberFormat="1" applyFont="1" applyFill="1" applyBorder="1" applyAlignment="1">
      <alignment vertical="center"/>
    </xf>
    <xf numFmtId="166" fontId="5" fillId="5" borderId="0" xfId="6" applyNumberFormat="1" applyFont="1" applyFill="1" applyBorder="1" applyAlignment="1">
      <alignment vertical="center"/>
    </xf>
    <xf numFmtId="166" fontId="14" fillId="0" borderId="0" xfId="6" applyNumberFormat="1" applyFont="1"/>
    <xf numFmtId="166" fontId="6" fillId="5" borderId="0" xfId="6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/>
    </xf>
    <xf numFmtId="3" fontId="3" fillId="3" borderId="0" xfId="0" applyNumberFormat="1" applyFont="1" applyFill="1" applyAlignment="1">
      <alignment horizontal="left"/>
    </xf>
    <xf numFmtId="0" fontId="7" fillId="3" borderId="3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top"/>
    </xf>
    <xf numFmtId="0" fontId="13" fillId="6" borderId="0" xfId="0" applyFont="1" applyFill="1" applyAlignment="1">
      <alignment horizontal="center" vertical="top"/>
    </xf>
    <xf numFmtId="0" fontId="13" fillId="6" borderId="4" xfId="0" applyFont="1" applyFill="1" applyBorder="1" applyAlignment="1">
      <alignment vertical="top"/>
    </xf>
    <xf numFmtId="0" fontId="13" fillId="6" borderId="0" xfId="0" applyFont="1" applyFill="1" applyAlignment="1">
      <alignment vertical="top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7">
    <cellStyle name="Millares" xfId="6" builtinId="3"/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  <cellStyle name="Porcentaje" xfId="4" builtinId="5"/>
    <cellStyle name="Porcentaj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1678304</xdr:colOff>
      <xdr:row>0</xdr:row>
      <xdr:rowOff>39687</xdr:rowOff>
    </xdr:from>
    <xdr:to>
      <xdr:col>1</xdr:col>
      <xdr:colOff>2547937</xdr:colOff>
      <xdr:row>2</xdr:row>
      <xdr:rowOff>136525</xdr:rowOff>
    </xdr:to>
    <xdr:pic>
      <xdr:nvPicPr>
        <xdr:cNvPr id="1137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>
          <a:fillRect/>
        </a:stretch>
      </xdr:blipFill>
      <xdr:spPr bwMode="auto">
        <a:xfrm>
          <a:off x="2567304" y="39687"/>
          <a:ext cx="869633" cy="63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260198</xdr:rowOff>
    </xdr:from>
    <xdr:to>
      <xdr:col>12</xdr:col>
      <xdr:colOff>56697</xdr:colOff>
      <xdr:row>2</xdr:row>
      <xdr:rowOff>325960</xdr:rowOff>
    </xdr:to>
    <xdr:pic>
      <xdr:nvPicPr>
        <xdr:cNvPr id="1138" name="Imagen 1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3144"/>
          <a:ext cx="13499420" cy="6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47625</xdr:rowOff>
    </xdr:from>
    <xdr:to>
      <xdr:col>1</xdr:col>
      <xdr:colOff>1323975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FAD9FE-4CCD-4238-820D-82513C7EF76D}"/>
            </a:ext>
            <a:ext uri="{147F2762-F138-4A5C-976F-8EAC2B608ADB}">
              <a16:predDERef xmlns:a16="http://schemas.microsoft.com/office/drawing/2014/main" pre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00050" y="4762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jdavilaa\Downloads\REPORTE_SUBSECTOR%20(1).xlsx" TargetMode="External"/><Relationship Id="rId1" Type="http://schemas.openxmlformats.org/officeDocument/2006/relationships/externalLinkPath" Target="file:///C:\Users\kjdavilaa\Downloads\REPORTE_SUBSECTO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ORIENTACIÓN GRÁFICA CASI"/>
      <sheetName val="S2 - RESTO MUNDO"/>
      <sheetName val="S1 - ECONOMIA INTERNA"/>
      <sheetName val="S11 - SOC NO FINANCIERAS"/>
      <sheetName val="S111 - SOC NO FIN PUBLICAS"/>
      <sheetName val="S112 - SOC NO FIN PRIVADAS"/>
      <sheetName val="S12 - SOC FINANCIERAS"/>
      <sheetName val="S121 - BANCO CENTRAL"/>
      <sheetName val="S1222 - SOCIEDADES DE DEPÓSITO"/>
      <sheetName val="S123-42 FONDOS DE MERCADO"/>
      <sheetName val="S1252 - OTROS INTERMEDIARIOS"/>
      <sheetName val="S1262 - AUXILIARES FINANCIEROS"/>
      <sheetName val="S1272 - INST FIN Y CAUTIVAS"/>
      <sheetName val="S1282 - SOCIEDADES DE SEGUROS"/>
      <sheetName val="S1291 - FONDO PENSIONES CONTR"/>
      <sheetName val="S1292 - FONDO PENSIONES PREST "/>
      <sheetName val="S13 - GOBIERNO"/>
      <sheetName val="S131 - GOBIERNO CENTRAL"/>
      <sheetName val="S132 - GOBIERNO DEPARTAMENTAL"/>
      <sheetName val="S133 - GOBIERNO MUNICIPAL"/>
      <sheetName val="S1341 - SEG SOCIAL EN SALUD"/>
      <sheetName val="S1342 - SEG SOCIAL EN PENSION"/>
      <sheetName val="S14 - HOGARES"/>
      <sheetName val="S15 - ISFLSH"/>
    </sheetNames>
    <sheetDataSet>
      <sheetData sheetId="0"/>
      <sheetData sheetId="1"/>
      <sheetData sheetId="2"/>
      <sheetData sheetId="3"/>
      <sheetData sheetId="4">
        <row r="295">
          <cell r="V295">
            <v>-9421</v>
          </cell>
          <cell r="W295">
            <v>45923</v>
          </cell>
        </row>
      </sheetData>
      <sheetData sheetId="5"/>
      <sheetData sheetId="6"/>
      <sheetData sheetId="7"/>
      <sheetData sheetId="8">
        <row r="295">
          <cell r="V295">
            <v>-2961</v>
          </cell>
          <cell r="W295">
            <v>-8340</v>
          </cell>
        </row>
      </sheetData>
      <sheetData sheetId="9">
        <row r="295">
          <cell r="V295">
            <v>2184</v>
          </cell>
          <cell r="W295">
            <v>-374</v>
          </cell>
        </row>
      </sheetData>
      <sheetData sheetId="10"/>
      <sheetData sheetId="11">
        <row r="295">
          <cell r="V295">
            <v>-30</v>
          </cell>
          <cell r="W295">
            <v>-130</v>
          </cell>
        </row>
      </sheetData>
      <sheetData sheetId="12">
        <row r="295">
          <cell r="V295">
            <v>3635</v>
          </cell>
          <cell r="W295">
            <v>2224</v>
          </cell>
        </row>
      </sheetData>
      <sheetData sheetId="13">
        <row r="295">
          <cell r="V295">
            <v>1152</v>
          </cell>
          <cell r="W295">
            <v>1089</v>
          </cell>
        </row>
      </sheetData>
      <sheetData sheetId="14">
        <row r="295">
          <cell r="V295">
            <v>-11081</v>
          </cell>
          <cell r="W295">
            <v>-12439</v>
          </cell>
        </row>
      </sheetData>
      <sheetData sheetId="15"/>
      <sheetData sheetId="16"/>
      <sheetData sheetId="17"/>
      <sheetData sheetId="18">
        <row r="295">
          <cell r="V295">
            <v>-57632</v>
          </cell>
          <cell r="W295">
            <v>-101204</v>
          </cell>
        </row>
      </sheetData>
      <sheetData sheetId="19">
        <row r="295">
          <cell r="V295">
            <v>5317</v>
          </cell>
          <cell r="W295">
            <v>9754</v>
          </cell>
        </row>
      </sheetData>
      <sheetData sheetId="20">
        <row r="295">
          <cell r="V295">
            <v>114</v>
          </cell>
          <cell r="W295">
            <v>307</v>
          </cell>
        </row>
      </sheetData>
      <sheetData sheetId="21">
        <row r="295">
          <cell r="V295">
            <v>802</v>
          </cell>
          <cell r="W295">
            <v>-4879</v>
          </cell>
        </row>
      </sheetData>
      <sheetData sheetId="22">
        <row r="295">
          <cell r="V295">
            <v>360</v>
          </cell>
          <cell r="W295">
            <v>5474</v>
          </cell>
        </row>
      </sheetData>
      <sheetData sheetId="23">
        <row r="296">
          <cell r="V296">
            <v>17077</v>
          </cell>
          <cell r="W296">
            <v>28661</v>
          </cell>
        </row>
      </sheetData>
      <sheetData sheetId="24">
        <row r="295">
          <cell r="V295">
            <v>10</v>
          </cell>
          <cell r="W29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AP132"/>
  <sheetViews>
    <sheetView showGridLines="0" tabSelected="1" zoomScale="112" zoomScaleNormal="112" workbookViewId="0">
      <selection activeCell="D2" sqref="D2"/>
    </sheetView>
  </sheetViews>
  <sheetFormatPr defaultColWidth="9.140625" defaultRowHeight="12.6" outlineLevelRow="1"/>
  <cols>
    <col min="1" max="1" width="12.7109375" style="2" customWidth="1"/>
    <col min="2" max="2" width="69.85546875" style="2" customWidth="1"/>
    <col min="3" max="3" width="1.85546875" style="2" customWidth="1"/>
    <col min="4" max="25" width="12" style="2" customWidth="1"/>
    <col min="26" max="16384" width="9.140625" style="2"/>
  </cols>
  <sheetData>
    <row r="1" spans="1:42" ht="21" customHeight="1">
      <c r="A1" s="1"/>
      <c r="B1" s="1"/>
      <c r="D1" s="1"/>
      <c r="E1" s="1"/>
    </row>
    <row r="2" spans="1:42" ht="21" customHeight="1">
      <c r="A2" s="1"/>
      <c r="B2" s="1"/>
      <c r="D2" s="1"/>
      <c r="E2" s="1"/>
    </row>
    <row r="3" spans="1:42" ht="42.6" customHeight="1">
      <c r="A3" s="1"/>
      <c r="B3" s="1"/>
      <c r="D3" s="1"/>
      <c r="E3" s="1"/>
    </row>
    <row r="4" spans="1:42" s="25" customFormat="1" ht="18.75" customHeight="1">
      <c r="A4" s="44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spans="1:42" s="25" customFormat="1" ht="12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</row>
    <row r="6" spans="1:42" ht="15.95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15.95">
      <c r="A7" s="29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ht="15.95">
      <c r="A8" s="29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ht="15.95">
      <c r="A9" s="30" t="s">
        <v>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ht="15.95">
      <c r="A10" s="5"/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3" customFormat="1" ht="20.25" customHeight="1">
      <c r="A11" s="50"/>
      <c r="B11" s="50" t="s">
        <v>5</v>
      </c>
      <c r="C11" s="6"/>
      <c r="D11" s="40">
        <v>2016</v>
      </c>
      <c r="E11" s="40">
        <v>2017</v>
      </c>
      <c r="F11" s="48">
        <v>2018</v>
      </c>
      <c r="G11" s="40">
        <v>2019</v>
      </c>
      <c r="H11" s="40">
        <v>2020</v>
      </c>
      <c r="I11" s="40">
        <v>2021</v>
      </c>
      <c r="J11" s="40">
        <v>2022</v>
      </c>
      <c r="K11" s="40">
        <v>2023</v>
      </c>
      <c r="L11" s="40" t="s">
        <v>6</v>
      </c>
      <c r="M11" s="7"/>
      <c r="N11" s="7"/>
      <c r="O11" s="7"/>
      <c r="P11" s="7"/>
    </row>
    <row r="12" spans="1:42" s="3" customFormat="1" ht="22.5" customHeight="1">
      <c r="A12" s="51"/>
      <c r="B12" s="51"/>
      <c r="C12" s="6"/>
      <c r="D12" s="41"/>
      <c r="E12" s="41"/>
      <c r="F12" s="49"/>
      <c r="G12" s="41"/>
      <c r="H12" s="41"/>
      <c r="I12" s="41"/>
      <c r="J12" s="41"/>
      <c r="K12" s="41"/>
      <c r="L12" s="41"/>
      <c r="M12" s="7"/>
      <c r="N12" s="7"/>
      <c r="O12" s="7"/>
      <c r="P12" s="7"/>
    </row>
    <row r="13" spans="1:42" s="3" customFormat="1" ht="15.95">
      <c r="A13" s="8"/>
      <c r="B13" s="8"/>
      <c r="C13" s="8"/>
      <c r="D13" s="9"/>
      <c r="E13" s="9"/>
      <c r="F13" s="8"/>
      <c r="G13" s="9"/>
      <c r="H13" s="9"/>
      <c r="I13" s="9"/>
      <c r="J13" s="9"/>
      <c r="K13" s="9"/>
      <c r="L13" s="9"/>
      <c r="M13" s="7"/>
      <c r="N13" s="7"/>
      <c r="O13" s="7"/>
      <c r="P13" s="7"/>
    </row>
    <row r="14" spans="1:42" s="3" customFormat="1" ht="15.95">
      <c r="A14" s="46" t="s">
        <v>7</v>
      </c>
      <c r="B14" s="47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7"/>
      <c r="N14" s="7"/>
      <c r="O14" s="7"/>
      <c r="P14" s="7"/>
    </row>
    <row r="15" spans="1:42" ht="15.95">
      <c r="A15" s="18" t="s">
        <v>8</v>
      </c>
      <c r="B15" s="18" t="s">
        <v>9</v>
      </c>
      <c r="C15" s="18"/>
      <c r="D15" s="18">
        <v>-22362</v>
      </c>
      <c r="E15" s="18">
        <v>-33049</v>
      </c>
      <c r="F15" s="18">
        <v>-21814</v>
      </c>
      <c r="G15" s="18">
        <v>-32162</v>
      </c>
      <c r="H15" s="18">
        <v>-16277</v>
      </c>
      <c r="I15" s="18">
        <v>42331</v>
      </c>
      <c r="J15" s="18">
        <v>-13495</v>
      </c>
      <c r="K15" s="18">
        <f>+'[1]S11 - SOC NO FINANCIERAS'!V295</f>
        <v>-9421</v>
      </c>
      <c r="L15" s="18">
        <f>+'[1]S11 - SOC NO FINANCIERAS'!W295</f>
        <v>45923</v>
      </c>
      <c r="M15" s="31"/>
      <c r="N15" s="31"/>
      <c r="O15" s="31"/>
      <c r="P15" s="4"/>
    </row>
    <row r="16" spans="1:42" ht="15.95" outlineLevel="1">
      <c r="A16" s="20" t="s">
        <v>10</v>
      </c>
      <c r="B16" s="20" t="s">
        <v>11</v>
      </c>
      <c r="C16" s="20"/>
      <c r="D16" s="20">
        <v>7653</v>
      </c>
      <c r="E16" s="20">
        <v>7610</v>
      </c>
      <c r="F16" s="20">
        <v>11750</v>
      </c>
      <c r="G16" s="20">
        <v>9403</v>
      </c>
      <c r="H16" s="20">
        <v>10048</v>
      </c>
      <c r="I16" s="20">
        <v>9488</v>
      </c>
      <c r="J16" s="20">
        <v>1997</v>
      </c>
      <c r="K16" s="20">
        <f>+SUM(K17:K25)</f>
        <v>-7101</v>
      </c>
      <c r="L16" s="20">
        <f>+SUM(L17:L25)</f>
        <v>-17970</v>
      </c>
      <c r="M16" s="31"/>
      <c r="N16" s="31"/>
      <c r="O16" s="31"/>
      <c r="P16" s="4"/>
    </row>
    <row r="17" spans="1:16" ht="15.95" outlineLevel="1">
      <c r="A17" s="19" t="s">
        <v>12</v>
      </c>
      <c r="B17" s="19" t="s">
        <v>13</v>
      </c>
      <c r="C17" s="19"/>
      <c r="D17" s="19">
        <v>-1197</v>
      </c>
      <c r="E17" s="19">
        <v>-2619</v>
      </c>
      <c r="F17" s="19">
        <v>-403</v>
      </c>
      <c r="G17" s="19">
        <v>-225</v>
      </c>
      <c r="H17" s="19">
        <v>-5075</v>
      </c>
      <c r="I17" s="19">
        <v>-4880</v>
      </c>
      <c r="J17" s="19">
        <v>-599</v>
      </c>
      <c r="K17" s="19">
        <f>+'[1]S121 - BANCO CENTRAL'!V295</f>
        <v>-2961</v>
      </c>
      <c r="L17" s="19">
        <f>+'[1]S121 - BANCO CENTRAL'!W295</f>
        <v>-8340</v>
      </c>
      <c r="M17" s="31"/>
      <c r="N17" s="31"/>
      <c r="O17" s="31"/>
      <c r="P17" s="4"/>
    </row>
    <row r="18" spans="1:16" ht="15.95" outlineLevel="1">
      <c r="A18" s="21" t="s">
        <v>14</v>
      </c>
      <c r="B18" s="21" t="s">
        <v>15</v>
      </c>
      <c r="C18" s="21"/>
      <c r="D18" s="21">
        <v>6035</v>
      </c>
      <c r="E18" s="21">
        <v>7222</v>
      </c>
      <c r="F18" s="21">
        <v>8925</v>
      </c>
      <c r="G18" s="21">
        <v>6961</v>
      </c>
      <c r="H18" s="21">
        <v>7911</v>
      </c>
      <c r="I18" s="21">
        <v>11385</v>
      </c>
      <c r="J18" s="21">
        <v>3839</v>
      </c>
      <c r="K18" s="21">
        <f>+'[1]S1222 - SOCIEDADES DE DEPÓSITO'!V295</f>
        <v>2184</v>
      </c>
      <c r="L18" s="21">
        <f>+'[1]S1222 - SOCIEDADES DE DEPÓSITO'!W295</f>
        <v>-374</v>
      </c>
      <c r="M18" s="31"/>
      <c r="N18" s="31"/>
      <c r="O18" s="31"/>
      <c r="P18" s="4"/>
    </row>
    <row r="19" spans="1:16" ht="15.95" outlineLevel="1">
      <c r="A19" s="19" t="s">
        <v>16</v>
      </c>
      <c r="B19" s="19" t="s">
        <v>17</v>
      </c>
      <c r="C19" s="19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31"/>
      <c r="N19" s="31"/>
      <c r="O19" s="31"/>
      <c r="P19" s="4"/>
    </row>
    <row r="20" spans="1:16" ht="15.95" outlineLevel="1">
      <c r="A20" s="21" t="s">
        <v>18</v>
      </c>
      <c r="B20" s="21" t="s">
        <v>19</v>
      </c>
      <c r="C20" s="21"/>
      <c r="D20" s="21">
        <v>-233</v>
      </c>
      <c r="E20" s="21">
        <v>282</v>
      </c>
      <c r="F20" s="21">
        <v>180</v>
      </c>
      <c r="G20" s="21">
        <v>-269</v>
      </c>
      <c r="H20" s="21">
        <v>376</v>
      </c>
      <c r="I20" s="21">
        <v>-418</v>
      </c>
      <c r="J20" s="21">
        <v>-42</v>
      </c>
      <c r="K20" s="21">
        <f>+'[1]S1252 - OTROS INTERMEDIARIOS'!V295</f>
        <v>-30</v>
      </c>
      <c r="L20" s="21">
        <f>+'[1]S1252 - OTROS INTERMEDIARIOS'!W295</f>
        <v>-130</v>
      </c>
      <c r="M20" s="31"/>
      <c r="N20" s="31"/>
      <c r="O20" s="31"/>
      <c r="P20" s="4"/>
    </row>
    <row r="21" spans="1:16" ht="15.95" outlineLevel="1">
      <c r="A21" s="19" t="s">
        <v>20</v>
      </c>
      <c r="B21" s="19" t="s">
        <v>21</v>
      </c>
      <c r="C21" s="19"/>
      <c r="D21" s="19">
        <v>805</v>
      </c>
      <c r="E21" s="19">
        <v>2396</v>
      </c>
      <c r="F21" s="19">
        <v>2901</v>
      </c>
      <c r="G21" s="19">
        <v>2517</v>
      </c>
      <c r="H21" s="19">
        <v>4136</v>
      </c>
      <c r="I21" s="19">
        <v>2805</v>
      </c>
      <c r="J21" s="19">
        <v>-426</v>
      </c>
      <c r="K21" s="19">
        <f>+'[1]S1262 - AUXILIARES FINANCIEROS'!V295</f>
        <v>3635</v>
      </c>
      <c r="L21" s="19">
        <f>+'[1]S1262 - AUXILIARES FINANCIEROS'!W295</f>
        <v>2224</v>
      </c>
      <c r="M21" s="31"/>
      <c r="N21" s="31"/>
      <c r="O21" s="31"/>
      <c r="P21" s="4"/>
    </row>
    <row r="22" spans="1:16" ht="15.95" outlineLevel="1">
      <c r="A22" s="21" t="s">
        <v>22</v>
      </c>
      <c r="B22" s="21" t="s">
        <v>23</v>
      </c>
      <c r="C22" s="21"/>
      <c r="D22" s="21">
        <v>4871</v>
      </c>
      <c r="E22" s="21">
        <v>3302</v>
      </c>
      <c r="F22" s="21">
        <v>2895</v>
      </c>
      <c r="G22" s="21">
        <v>2573</v>
      </c>
      <c r="H22" s="21">
        <v>2304</v>
      </c>
      <c r="I22" s="21">
        <v>3314</v>
      </c>
      <c r="J22" s="21">
        <v>3462</v>
      </c>
      <c r="K22" s="21">
        <f>+'[1]S1272 - INST FIN Y CAUTIVAS'!V295</f>
        <v>1152</v>
      </c>
      <c r="L22" s="21">
        <f>+'[1]S1272 - INST FIN Y CAUTIVAS'!W295</f>
        <v>1089</v>
      </c>
      <c r="M22" s="31"/>
      <c r="N22" s="31"/>
      <c r="O22" s="31"/>
      <c r="P22" s="4"/>
    </row>
    <row r="23" spans="1:16" ht="15.95" outlineLevel="1">
      <c r="A23" s="19" t="s">
        <v>24</v>
      </c>
      <c r="B23" s="19" t="s">
        <v>25</v>
      </c>
      <c r="C23" s="19"/>
      <c r="D23" s="19">
        <v>-2628</v>
      </c>
      <c r="E23" s="19">
        <v>-2973</v>
      </c>
      <c r="F23" s="19">
        <v>-2748</v>
      </c>
      <c r="G23" s="19">
        <v>-2154</v>
      </c>
      <c r="H23" s="19">
        <v>396</v>
      </c>
      <c r="I23" s="19">
        <v>-2718</v>
      </c>
      <c r="J23" s="19">
        <v>-4237</v>
      </c>
      <c r="K23" s="19">
        <f>+'[1]S1282 - SOCIEDADES DE SEGUROS'!V295</f>
        <v>-11081</v>
      </c>
      <c r="L23" s="19">
        <f>+'[1]S1282 - SOCIEDADES DE SEGUROS'!W295</f>
        <v>-12439</v>
      </c>
      <c r="M23" s="31"/>
      <c r="N23" s="31"/>
      <c r="O23" s="31"/>
      <c r="P23" s="4"/>
    </row>
    <row r="24" spans="1:16" ht="15.95" outlineLevel="1">
      <c r="A24" s="21" t="s">
        <v>26</v>
      </c>
      <c r="B24" s="21" t="s">
        <v>27</v>
      </c>
      <c r="C24" s="21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1"/>
      <c r="N24" s="31"/>
      <c r="O24" s="31"/>
      <c r="P24" s="4"/>
    </row>
    <row r="25" spans="1:16" ht="15.95" outlineLevel="1">
      <c r="A25" s="19" t="s">
        <v>28</v>
      </c>
      <c r="B25" s="19" t="s">
        <v>29</v>
      </c>
      <c r="C25" s="19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31"/>
      <c r="N25" s="31"/>
      <c r="O25" s="31"/>
      <c r="P25" s="4"/>
    </row>
    <row r="26" spans="1:16" ht="15.95" outlineLevel="1">
      <c r="A26" s="20" t="s">
        <v>30</v>
      </c>
      <c r="B26" s="20" t="s">
        <v>31</v>
      </c>
      <c r="C26" s="20"/>
      <c r="D26" s="20">
        <v>-39348</v>
      </c>
      <c r="E26" s="20">
        <v>-34947</v>
      </c>
      <c r="F26" s="20">
        <v>-51772</v>
      </c>
      <c r="G26" s="20">
        <v>-43329</v>
      </c>
      <c r="H26" s="20">
        <v>-87511</v>
      </c>
      <c r="I26" s="20">
        <v>-93278</v>
      </c>
      <c r="J26" s="20">
        <v>-73341</v>
      </c>
      <c r="K26" s="20">
        <f>+K27+K28+K29</f>
        <v>-51039</v>
      </c>
      <c r="L26" s="20">
        <f>+L27+L28+L29</f>
        <v>-90548</v>
      </c>
      <c r="M26" s="31"/>
      <c r="N26" s="31"/>
      <c r="O26" s="31"/>
      <c r="P26" s="4"/>
    </row>
    <row r="27" spans="1:16" ht="15.95" outlineLevel="1">
      <c r="A27" s="19" t="s">
        <v>32</v>
      </c>
      <c r="B27" s="19" t="s">
        <v>33</v>
      </c>
      <c r="C27" s="19"/>
      <c r="D27" s="19">
        <v>-47394</v>
      </c>
      <c r="E27" s="19">
        <v>-43048</v>
      </c>
      <c r="F27" s="19">
        <v>-64384</v>
      </c>
      <c r="G27" s="19">
        <v>-43643</v>
      </c>
      <c r="H27" s="19">
        <v>-89877</v>
      </c>
      <c r="I27" s="19">
        <v>-106233</v>
      </c>
      <c r="J27" s="19">
        <v>-75539</v>
      </c>
      <c r="K27" s="19">
        <f>+'[1]S131 - GOBIERNO CENTRAL'!V295</f>
        <v>-57632</v>
      </c>
      <c r="L27" s="19">
        <f>+'[1]S131 - GOBIERNO CENTRAL'!W295</f>
        <v>-101204</v>
      </c>
      <c r="M27" s="31"/>
      <c r="N27" s="31"/>
      <c r="O27" s="31"/>
      <c r="P27" s="4"/>
    </row>
    <row r="28" spans="1:16" ht="15.95" outlineLevel="1">
      <c r="A28" s="21" t="s">
        <v>34</v>
      </c>
      <c r="B28" s="21" t="s">
        <v>35</v>
      </c>
      <c r="C28" s="21"/>
      <c r="D28" s="21">
        <v>9350</v>
      </c>
      <c r="E28" s="21">
        <v>4554</v>
      </c>
      <c r="F28" s="21">
        <v>9693</v>
      </c>
      <c r="G28" s="21">
        <v>-91</v>
      </c>
      <c r="H28" s="21">
        <v>4913</v>
      </c>
      <c r="I28" s="21">
        <v>4018</v>
      </c>
      <c r="J28" s="21">
        <v>3749</v>
      </c>
      <c r="K28" s="21">
        <f>+'[1]S132 - GOBIERNO DEPARTAMENTAL'!V295+'[1]S133 - GOBIERNO MUNICIPAL'!V295</f>
        <v>5431</v>
      </c>
      <c r="L28" s="21">
        <f>+'[1]S132 - GOBIERNO DEPARTAMENTAL'!W295+'[1]S133 - GOBIERNO MUNICIPAL'!W295</f>
        <v>10061</v>
      </c>
      <c r="M28" s="31"/>
      <c r="N28" s="31"/>
      <c r="O28" s="31"/>
      <c r="P28" s="4"/>
    </row>
    <row r="29" spans="1:16" ht="15.95" outlineLevel="1">
      <c r="A29" s="19" t="s">
        <v>36</v>
      </c>
      <c r="B29" s="19" t="s">
        <v>37</v>
      </c>
      <c r="C29" s="19"/>
      <c r="D29" s="19">
        <v>-1304</v>
      </c>
      <c r="E29" s="19">
        <v>3547</v>
      </c>
      <c r="F29" s="19">
        <v>2919</v>
      </c>
      <c r="G29" s="19">
        <v>405</v>
      </c>
      <c r="H29" s="19">
        <v>-2547</v>
      </c>
      <c r="I29" s="19">
        <v>8937</v>
      </c>
      <c r="J29" s="19">
        <v>-1551</v>
      </c>
      <c r="K29" s="19">
        <f>+'[1]S1341 - SEG SOCIAL EN SALUD'!V295+'[1]S1342 - SEG SOCIAL EN PENSION'!V295</f>
        <v>1162</v>
      </c>
      <c r="L29" s="19">
        <f>+'[1]S1341 - SEG SOCIAL EN SALUD'!W295+'[1]S1342 - SEG SOCIAL EN PENSION'!W295</f>
        <v>595</v>
      </c>
      <c r="M29" s="31"/>
      <c r="N29" s="31"/>
      <c r="O29" s="31"/>
      <c r="P29" s="4"/>
    </row>
    <row r="30" spans="1:16" ht="15.95" outlineLevel="1">
      <c r="A30" s="18" t="s">
        <v>38</v>
      </c>
      <c r="B30" s="18" t="s">
        <v>39</v>
      </c>
      <c r="C30" s="18"/>
      <c r="D30" s="18">
        <v>3997</v>
      </c>
      <c r="E30" s="18">
        <v>18195</v>
      </c>
      <c r="F30" s="18">
        <v>13297</v>
      </c>
      <c r="G30" s="18">
        <v>9849</v>
      </c>
      <c r="H30" s="18">
        <v>46825</v>
      </c>
      <c r="I30" s="18">
        <v>-20354</v>
      </c>
      <c r="J30" s="18">
        <v>-24010</v>
      </c>
      <c r="K30" s="18">
        <f>+'[1]S14 - HOGARES'!V296</f>
        <v>17077</v>
      </c>
      <c r="L30" s="18">
        <f>+'[1]S14 - HOGARES'!W296</f>
        <v>28661</v>
      </c>
      <c r="M30" s="4"/>
      <c r="N30" s="4"/>
      <c r="O30" s="4"/>
      <c r="P30" s="4"/>
    </row>
    <row r="31" spans="1:16" s="4" customFormat="1" ht="15.95" outlineLevel="1">
      <c r="A31" s="20" t="s">
        <v>40</v>
      </c>
      <c r="B31" s="20" t="s">
        <v>41</v>
      </c>
      <c r="C31" s="20"/>
      <c r="D31" s="20">
        <v>23</v>
      </c>
      <c r="E31" s="20">
        <v>4</v>
      </c>
      <c r="F31" s="20">
        <v>9</v>
      </c>
      <c r="G31" s="20">
        <v>20</v>
      </c>
      <c r="H31" s="20">
        <v>11</v>
      </c>
      <c r="I31" s="20">
        <v>22</v>
      </c>
      <c r="J31" s="20">
        <v>21</v>
      </c>
      <c r="K31" s="20">
        <f>+'[1]S15 - ISFLSH'!V295</f>
        <v>10</v>
      </c>
      <c r="L31" s="20">
        <f>+'[1]S15 - ISFLSH'!W295</f>
        <v>5</v>
      </c>
    </row>
    <row r="32" spans="1:16" s="4" customFormat="1" ht="15.95" outlineLevel="1">
      <c r="A32" s="18" t="s">
        <v>42</v>
      </c>
      <c r="B32" s="18" t="s">
        <v>43</v>
      </c>
      <c r="C32" s="18"/>
      <c r="D32" s="18">
        <v>-50037</v>
      </c>
      <c r="E32" s="18">
        <v>-42187</v>
      </c>
      <c r="F32" s="18">
        <v>-48530</v>
      </c>
      <c r="G32" s="18">
        <v>-56219</v>
      </c>
      <c r="H32" s="18">
        <v>-46904</v>
      </c>
      <c r="I32" s="18">
        <v>-61791</v>
      </c>
      <c r="J32" s="18">
        <v>-108828</v>
      </c>
      <c r="K32" s="18">
        <f>+K15+K16+K26+K30+K31</f>
        <v>-50474</v>
      </c>
      <c r="L32" s="18">
        <f>+L15+L16+L26+L30+L31</f>
        <v>-33929</v>
      </c>
      <c r="M32" s="17"/>
    </row>
    <row r="33" spans="1:16" s="4" customFormat="1" ht="15.95">
      <c r="A33" s="32" t="s">
        <v>44</v>
      </c>
      <c r="B33" s="32" t="s">
        <v>45</v>
      </c>
      <c r="C33" s="32"/>
      <c r="D33" s="32">
        <v>50037</v>
      </c>
      <c r="E33" s="32">
        <v>42187</v>
      </c>
      <c r="F33" s="32">
        <v>48530</v>
      </c>
      <c r="G33" s="32">
        <v>56219</v>
      </c>
      <c r="H33" s="32">
        <v>46904</v>
      </c>
      <c r="I33" s="32">
        <v>61791</v>
      </c>
      <c r="J33" s="32">
        <v>108828</v>
      </c>
      <c r="K33" s="32">
        <f>+K32*-1</f>
        <v>50474</v>
      </c>
      <c r="L33" s="32">
        <f>+L32*-1</f>
        <v>33929</v>
      </c>
    </row>
    <row r="34" spans="1:16" ht="15.95" outlineLevel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4"/>
      <c r="N34" s="4"/>
      <c r="O34" s="4"/>
      <c r="P34" s="4"/>
    </row>
    <row r="35" spans="1:16" s="3" customFormat="1" ht="15.95">
      <c r="A35" s="46" t="s">
        <v>46</v>
      </c>
      <c r="B35" s="47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7"/>
      <c r="N35" s="7"/>
      <c r="O35" s="7"/>
      <c r="P35" s="7"/>
    </row>
    <row r="36" spans="1:16" ht="15.95">
      <c r="A36" s="18" t="s">
        <v>8</v>
      </c>
      <c r="B36" s="18" t="s">
        <v>9</v>
      </c>
      <c r="C36" s="18"/>
      <c r="D36" s="18">
        <v>-12155.649309986398</v>
      </c>
      <c r="E36" s="18">
        <v>-20207.994179933958</v>
      </c>
      <c r="F36" s="18">
        <v>-12721.911577797124</v>
      </c>
      <c r="G36" s="18">
        <v>-21121.790445389728</v>
      </c>
      <c r="H36" s="18">
        <v>1034.3900739011769</v>
      </c>
      <c r="I36" s="18">
        <v>43361.515119109521</v>
      </c>
      <c r="J36" s="18">
        <v>1506.2517101609046</v>
      </c>
      <c r="K36" s="18">
        <v>2502.7528649133455</v>
      </c>
      <c r="L36" s="18">
        <v>41880</v>
      </c>
      <c r="M36" s="4"/>
      <c r="N36" s="4"/>
      <c r="O36" s="4"/>
      <c r="P36" s="4"/>
    </row>
    <row r="37" spans="1:16" ht="15.95">
      <c r="A37" s="20" t="s">
        <v>10</v>
      </c>
      <c r="B37" s="20" t="s">
        <v>11</v>
      </c>
      <c r="C37" s="20"/>
      <c r="D37" s="20">
        <v>7652.0607381609507</v>
      </c>
      <c r="E37" s="20">
        <v>7039.1431658236506</v>
      </c>
      <c r="F37" s="20">
        <v>11752.906855958689</v>
      </c>
      <c r="G37" s="20">
        <v>9406.5071803288756</v>
      </c>
      <c r="H37" s="20">
        <v>10047.610040074986</v>
      </c>
      <c r="I37" s="20">
        <v>10245.910952092119</v>
      </c>
      <c r="J37" s="20">
        <v>3211.6951488208251</v>
      </c>
      <c r="K37" s="20">
        <v>-7616.0468325115216</v>
      </c>
      <c r="L37" s="20">
        <f>+L38+L39+L40+L41+L42+L43+L44+L45+L46</f>
        <v>-17655.999496654509</v>
      </c>
      <c r="M37" s="4"/>
      <c r="N37" s="4"/>
      <c r="O37" s="4"/>
      <c r="P37" s="4"/>
    </row>
    <row r="38" spans="1:16" ht="15.95">
      <c r="A38" s="19" t="s">
        <v>12</v>
      </c>
      <c r="B38" s="19" t="s">
        <v>13</v>
      </c>
      <c r="C38" s="19"/>
      <c r="D38" s="19">
        <v>-1197.153737150966</v>
      </c>
      <c r="E38" s="19">
        <v>-3189.0754736945601</v>
      </c>
      <c r="F38" s="19">
        <v>-403.0682007490326</v>
      </c>
      <c r="G38" s="19">
        <v>-224.04154213174866</v>
      </c>
      <c r="H38" s="19">
        <v>-5076.1505146560394</v>
      </c>
      <c r="I38" s="19">
        <v>-4879.6254545315833</v>
      </c>
      <c r="J38" s="19">
        <v>-598.81433179081341</v>
      </c>
      <c r="K38" s="19">
        <v>-2960.5080551689243</v>
      </c>
      <c r="L38" s="19">
        <f>-8339-1</f>
        <v>-8340</v>
      </c>
      <c r="M38" s="4"/>
      <c r="N38" s="4"/>
      <c r="O38" s="4"/>
      <c r="P38" s="4"/>
    </row>
    <row r="39" spans="1:16" ht="15.95">
      <c r="A39" s="21" t="s">
        <v>14</v>
      </c>
      <c r="B39" s="21" t="s">
        <v>15</v>
      </c>
      <c r="C39" s="21"/>
      <c r="D39" s="21">
        <v>6035.4341961795089</v>
      </c>
      <c r="E39" s="21">
        <v>7221.40342237806</v>
      </c>
      <c r="F39" s="21">
        <v>8925.4559188023522</v>
      </c>
      <c r="G39" s="21">
        <v>6961.445968252061</v>
      </c>
      <c r="H39" s="21">
        <v>7912.4434349279063</v>
      </c>
      <c r="I39" s="21">
        <v>9259.7635652933404</v>
      </c>
      <c r="J39" s="21">
        <v>3839.0547517699042</v>
      </c>
      <c r="K39" s="21">
        <v>2183.4173677675808</v>
      </c>
      <c r="L39" s="21">
        <v>-806</v>
      </c>
      <c r="M39" s="4"/>
      <c r="N39" s="4"/>
      <c r="O39" s="4"/>
      <c r="P39" s="4"/>
    </row>
    <row r="40" spans="1:16" ht="15.95">
      <c r="A40" s="19" t="s">
        <v>16</v>
      </c>
      <c r="B40" s="19" t="s">
        <v>17</v>
      </c>
      <c r="C40" s="19"/>
      <c r="D40" s="19">
        <v>-9.0858520707115531E-10</v>
      </c>
      <c r="E40" s="19">
        <v>-1.2173586583230644E-9</v>
      </c>
      <c r="F40" s="19">
        <v>-1.1668817023746669E-9</v>
      </c>
      <c r="G40" s="19">
        <v>-1.1852989700855687E-9</v>
      </c>
      <c r="H40" s="19">
        <v>1.5155264991335571E-3</v>
      </c>
      <c r="I40" s="19">
        <v>-6.9873377299245476E-3</v>
      </c>
      <c r="J40" s="19">
        <v>3.9313563820542186E-4</v>
      </c>
      <c r="K40" s="19">
        <v>1.0284349318681052E-3</v>
      </c>
      <c r="L40" s="19">
        <v>1.0284349318681052E-3</v>
      </c>
      <c r="M40" s="4"/>
      <c r="N40" s="4"/>
      <c r="O40" s="4"/>
      <c r="P40" s="4"/>
    </row>
    <row r="41" spans="1:16" ht="15.95">
      <c r="A41" s="21" t="s">
        <v>18</v>
      </c>
      <c r="B41" s="21" t="s">
        <v>19</v>
      </c>
      <c r="C41" s="21"/>
      <c r="D41" s="21">
        <v>-232.98882405375002</v>
      </c>
      <c r="E41" s="21">
        <v>280.93742311880521</v>
      </c>
      <c r="F41" s="21">
        <v>182.08302750196094</v>
      </c>
      <c r="G41" s="21">
        <v>-267.04947061593828</v>
      </c>
      <c r="H41" s="21">
        <v>375.61690104192371</v>
      </c>
      <c r="I41" s="21">
        <v>-416.82736226411549</v>
      </c>
      <c r="J41" s="21">
        <v>-42.046222960624434</v>
      </c>
      <c r="K41" s="21">
        <v>-29.680666713697434</v>
      </c>
      <c r="L41" s="21">
        <v>-130</v>
      </c>
      <c r="M41" s="4"/>
      <c r="N41" s="4"/>
      <c r="O41" s="4"/>
      <c r="P41" s="4"/>
    </row>
    <row r="42" spans="1:16" ht="15.95">
      <c r="A42" s="19" t="s">
        <v>20</v>
      </c>
      <c r="B42" s="19" t="s">
        <v>21</v>
      </c>
      <c r="C42" s="19"/>
      <c r="D42" s="19">
        <v>803.76910318730813</v>
      </c>
      <c r="E42" s="19">
        <v>2396.8777940228892</v>
      </c>
      <c r="F42" s="19">
        <v>2901.4361104048785</v>
      </c>
      <c r="G42" s="19">
        <v>2517.1522248259225</v>
      </c>
      <c r="H42" s="19">
        <v>4135.6971769199754</v>
      </c>
      <c r="I42" s="19">
        <v>2804.6067381855619</v>
      </c>
      <c r="J42" s="19">
        <v>-426.3914218534735</v>
      </c>
      <c r="K42" s="19">
        <v>3634.7573238980685</v>
      </c>
      <c r="L42" s="19">
        <v>2224</v>
      </c>
      <c r="M42" s="4"/>
      <c r="N42" s="4"/>
      <c r="O42" s="4"/>
      <c r="P42" s="4"/>
    </row>
    <row r="43" spans="1:16" ht="15.95">
      <c r="A43" s="21" t="s">
        <v>22</v>
      </c>
      <c r="B43" s="21" t="s">
        <v>23</v>
      </c>
      <c r="C43" s="21"/>
      <c r="D43" s="21">
        <v>4871.0000000000146</v>
      </c>
      <c r="E43" s="21">
        <v>3301.9999999999977</v>
      </c>
      <c r="F43" s="21">
        <v>2894.9999999999959</v>
      </c>
      <c r="G43" s="21">
        <v>2573.0000000000036</v>
      </c>
      <c r="H43" s="21">
        <v>2303.9999999999959</v>
      </c>
      <c r="I43" s="21">
        <v>5768.0001188130136</v>
      </c>
      <c r="J43" s="21">
        <v>3462.0052511193267</v>
      </c>
      <c r="K43" s="21">
        <v>1151.3533612395431</v>
      </c>
      <c r="L43" s="21">
        <v>1927</v>
      </c>
      <c r="M43" s="4"/>
      <c r="N43" s="4"/>
      <c r="O43" s="4"/>
      <c r="P43" s="4"/>
    </row>
    <row r="44" spans="1:16" ht="15.95">
      <c r="A44" s="19" t="s">
        <v>24</v>
      </c>
      <c r="B44" s="19" t="s">
        <v>25</v>
      </c>
      <c r="C44" s="19"/>
      <c r="D44" s="19">
        <v>-2628</v>
      </c>
      <c r="E44" s="19">
        <v>-2973.0000000000009</v>
      </c>
      <c r="F44" s="19">
        <v>-2748.0000000000041</v>
      </c>
      <c r="G44" s="19">
        <v>-2153.9999999999973</v>
      </c>
      <c r="H44" s="19">
        <v>395.99999999999477</v>
      </c>
      <c r="I44" s="19">
        <v>-2289.999654289822</v>
      </c>
      <c r="J44" s="19">
        <v>-3022.1133449046861</v>
      </c>
      <c r="K44" s="19">
        <v>-11595.386666879538</v>
      </c>
      <c r="L44" s="19">
        <v>-12531</v>
      </c>
      <c r="M44" s="4"/>
      <c r="N44" s="4"/>
      <c r="O44" s="4"/>
      <c r="P44" s="4"/>
    </row>
    <row r="45" spans="1:16" ht="15.95">
      <c r="A45" s="21" t="s">
        <v>26</v>
      </c>
      <c r="B45" s="21" t="s">
        <v>27</v>
      </c>
      <c r="C45" s="21"/>
      <c r="D45" s="21">
        <v>-1.0982148523908108E-10</v>
      </c>
      <c r="E45" s="21">
        <v>-1.7325874068774283E-10</v>
      </c>
      <c r="F45" s="21">
        <v>-1.5847945178393275E-10</v>
      </c>
      <c r="G45" s="21">
        <v>-1.1164047464262694E-10</v>
      </c>
      <c r="H45" s="21">
        <v>1.2673193712089414E-3</v>
      </c>
      <c r="I45" s="21">
        <v>-7.975276344041049E-5</v>
      </c>
      <c r="J45" s="21">
        <v>2.5403313532024185E-4</v>
      </c>
      <c r="K45" s="21">
        <v>-1.2372844326015485E-4</v>
      </c>
      <c r="L45" s="21">
        <v>-1.2372844326015485E-4</v>
      </c>
      <c r="M45" s="4"/>
      <c r="N45" s="4"/>
      <c r="O45" s="4"/>
      <c r="P45" s="4"/>
    </row>
    <row r="46" spans="1:16" ht="15.95">
      <c r="A46" s="19" t="s">
        <v>28</v>
      </c>
      <c r="B46" s="19" t="s">
        <v>29</v>
      </c>
      <c r="C46" s="19"/>
      <c r="D46" s="19">
        <v>-1.0891554325098696E-10</v>
      </c>
      <c r="E46" s="19">
        <v>-1.482192146795569E-10</v>
      </c>
      <c r="F46" s="19">
        <v>-1.4722445484949276E-10</v>
      </c>
      <c r="G46" s="19">
        <v>-1.1138467925775331E-10</v>
      </c>
      <c r="H46" s="19">
        <v>2.5899534011841752E-4</v>
      </c>
      <c r="I46" s="19">
        <v>6.7976210630149581E-5</v>
      </c>
      <c r="J46" s="19">
        <v>-1.7972757077444612E-4</v>
      </c>
      <c r="K46" s="19">
        <v>-4.0136099941245895E-4</v>
      </c>
      <c r="L46" s="19">
        <v>-4.0136099941245895E-4</v>
      </c>
      <c r="M46" s="4"/>
      <c r="N46" s="4"/>
      <c r="O46" s="4"/>
      <c r="P46" s="4"/>
    </row>
    <row r="47" spans="1:16" ht="15.95">
      <c r="A47" s="20" t="s">
        <v>30</v>
      </c>
      <c r="B47" s="20" t="s">
        <v>31</v>
      </c>
      <c r="C47" s="20"/>
      <c r="D47" s="33">
        <v>-39348.059094621407</v>
      </c>
      <c r="E47" s="33">
        <v>-34946.79594911843</v>
      </c>
      <c r="F47" s="33">
        <v>-51772.030525590446</v>
      </c>
      <c r="G47" s="33">
        <v>-43329.000371489936</v>
      </c>
      <c r="H47" s="33">
        <v>-87511.457521529112</v>
      </c>
      <c r="I47" s="33">
        <v>-93277.999339214541</v>
      </c>
      <c r="J47" s="33">
        <v>-73341.209864708464</v>
      </c>
      <c r="K47" s="33">
        <f>+K48+K49+K50</f>
        <v>-51040</v>
      </c>
      <c r="L47" s="33">
        <f>+L48+L49+L50</f>
        <v>-90564</v>
      </c>
      <c r="M47" s="4"/>
      <c r="N47" s="4"/>
      <c r="O47" s="4"/>
      <c r="P47" s="4"/>
    </row>
    <row r="48" spans="1:16" ht="15.95">
      <c r="A48" s="19" t="s">
        <v>32</v>
      </c>
      <c r="B48" s="19" t="s">
        <v>33</v>
      </c>
      <c r="C48" s="19"/>
      <c r="D48" s="34">
        <v>-47394</v>
      </c>
      <c r="E48" s="34">
        <v>-43047</v>
      </c>
      <c r="F48" s="34">
        <v>-64384</v>
      </c>
      <c r="G48" s="34">
        <v>-43642</v>
      </c>
      <c r="H48" s="34">
        <v>-89877</v>
      </c>
      <c r="I48" s="34">
        <v>-102987</v>
      </c>
      <c r="J48" s="34">
        <v>-71589</v>
      </c>
      <c r="K48" s="34">
        <v>-52440</v>
      </c>
      <c r="L48" s="34">
        <v>-99067</v>
      </c>
      <c r="M48" s="4"/>
      <c r="N48" s="4"/>
      <c r="O48" s="4"/>
      <c r="P48" s="4"/>
    </row>
    <row r="49" spans="1:27" ht="15.95">
      <c r="A49" s="21" t="s">
        <v>34</v>
      </c>
      <c r="B49" s="21" t="s">
        <v>35</v>
      </c>
      <c r="C49" s="21"/>
      <c r="D49" s="35">
        <v>9350</v>
      </c>
      <c r="E49" s="35">
        <v>4554</v>
      </c>
      <c r="F49" s="35">
        <v>9693</v>
      </c>
      <c r="G49" s="35">
        <v>-91</v>
      </c>
      <c r="H49" s="35">
        <v>4913</v>
      </c>
      <c r="I49" s="35">
        <v>771</v>
      </c>
      <c r="J49" s="35">
        <v>-201</v>
      </c>
      <c r="K49" s="35">
        <v>238</v>
      </c>
      <c r="L49" s="35">
        <v>6329</v>
      </c>
      <c r="M49" s="4"/>
      <c r="N49" s="4"/>
      <c r="O49" s="4"/>
      <c r="P49" s="4"/>
    </row>
    <row r="50" spans="1:27" ht="15.95">
      <c r="A50" s="19" t="s">
        <v>36</v>
      </c>
      <c r="B50" s="19" t="s">
        <v>37</v>
      </c>
      <c r="C50" s="19"/>
      <c r="D50" s="34">
        <v>-1304</v>
      </c>
      <c r="E50" s="34">
        <v>3547</v>
      </c>
      <c r="F50" s="34">
        <v>2919</v>
      </c>
      <c r="G50" s="34">
        <v>405</v>
      </c>
      <c r="H50" s="34">
        <v>-2547</v>
      </c>
      <c r="I50" s="34">
        <v>8937</v>
      </c>
      <c r="J50" s="34">
        <v>-1551</v>
      </c>
      <c r="K50" s="34">
        <v>1162</v>
      </c>
      <c r="L50" s="34">
        <v>2174</v>
      </c>
      <c r="M50" s="4"/>
      <c r="N50" s="4"/>
      <c r="O50" s="4"/>
      <c r="P50" s="4"/>
    </row>
    <row r="51" spans="1:27" s="22" customFormat="1" ht="15.95" outlineLevel="1">
      <c r="A51" s="18" t="s">
        <v>38</v>
      </c>
      <c r="B51" s="18" t="s">
        <v>39</v>
      </c>
      <c r="C51" s="18"/>
      <c r="D51" s="18">
        <v>6108.5831442760982</v>
      </c>
      <c r="E51" s="18">
        <v>19762.889195772914</v>
      </c>
      <c r="F51" s="18">
        <v>14216.804674384326</v>
      </c>
      <c r="G51" s="18">
        <v>11483.99979767874</v>
      </c>
      <c r="H51" s="18">
        <v>46269.891671725301</v>
      </c>
      <c r="I51" s="18">
        <v>-21344.031614369796</v>
      </c>
      <c r="J51" s="18">
        <v>-21564.150944549161</v>
      </c>
      <c r="K51" s="18">
        <v>18031.121495199179</v>
      </c>
      <c r="L51" s="18">
        <f>44524-1</f>
        <v>44523</v>
      </c>
      <c r="M51" s="17"/>
      <c r="N51" s="17"/>
      <c r="O51" s="17"/>
      <c r="P51" s="17"/>
    </row>
    <row r="52" spans="1:27" s="22" customFormat="1" ht="15.95" outlineLevel="1">
      <c r="A52" s="20" t="s">
        <v>40</v>
      </c>
      <c r="B52" s="20" t="s">
        <v>41</v>
      </c>
      <c r="C52" s="20"/>
      <c r="D52" s="20">
        <v>0</v>
      </c>
      <c r="E52" s="20">
        <v>0</v>
      </c>
      <c r="F52" s="20">
        <v>8.999999999997101</v>
      </c>
      <c r="G52" s="20">
        <v>19.999999999999872</v>
      </c>
      <c r="H52" s="20">
        <v>10.000000000000327</v>
      </c>
      <c r="I52" s="20">
        <v>-957.56724801319979</v>
      </c>
      <c r="J52" s="20">
        <v>2353.0523408859349</v>
      </c>
      <c r="K52" s="20">
        <v>-162.05131879263831</v>
      </c>
      <c r="L52" s="20">
        <v>209</v>
      </c>
      <c r="M52" s="17"/>
      <c r="N52" s="17"/>
      <c r="O52" s="17"/>
      <c r="P52" s="17"/>
    </row>
    <row r="53" spans="1:27" ht="15.95" outlineLevel="1">
      <c r="A53" s="18" t="s">
        <v>42</v>
      </c>
      <c r="B53" s="18" t="s">
        <v>43</v>
      </c>
      <c r="C53" s="18"/>
      <c r="D53" s="18">
        <v>-37743.06452217076</v>
      </c>
      <c r="E53" s="18">
        <v>-28352.75776745582</v>
      </c>
      <c r="F53" s="18">
        <v>-38515.230573044551</v>
      </c>
      <c r="G53" s="18">
        <v>-43540.283838872048</v>
      </c>
      <c r="H53" s="18">
        <v>-30149.565735827651</v>
      </c>
      <c r="I53" s="18">
        <v>-61972.172130395898</v>
      </c>
      <c r="J53" s="18">
        <v>-87834.361609389962</v>
      </c>
      <c r="K53" s="18">
        <v>-38283.675944194765</v>
      </c>
      <c r="L53" s="18">
        <f>+L52+L51+L47+L37+L36</f>
        <v>-21607.999496654505</v>
      </c>
      <c r="M53" s="4"/>
      <c r="N53" s="4"/>
      <c r="O53" s="4"/>
      <c r="P53" s="4"/>
    </row>
    <row r="54" spans="1:27" ht="15.95" outlineLevel="1">
      <c r="A54" s="32" t="s">
        <v>44</v>
      </c>
      <c r="B54" s="32" t="s">
        <v>45</v>
      </c>
      <c r="C54" s="32"/>
      <c r="D54" s="32">
        <v>37743.064522169603</v>
      </c>
      <c r="E54" s="32">
        <v>28352.757767454299</v>
      </c>
      <c r="F54" s="32">
        <v>38515.230573593217</v>
      </c>
      <c r="G54" s="32">
        <v>43540.283838870615</v>
      </c>
      <c r="H54" s="32">
        <v>30149.568776349504</v>
      </c>
      <c r="I54" s="32">
        <v>61972.172394773144</v>
      </c>
      <c r="J54" s="32">
        <v>87834.360790971667</v>
      </c>
      <c r="K54" s="32">
        <v>38283.672760708978</v>
      </c>
      <c r="L54" s="32">
        <v>21608</v>
      </c>
      <c r="M54" s="4"/>
      <c r="N54" s="4"/>
      <c r="O54" s="4"/>
      <c r="P54" s="4"/>
    </row>
    <row r="55" spans="1:27" s="22" customFormat="1" ht="15.9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7"/>
      <c r="N55" s="17"/>
      <c r="O55" s="17"/>
      <c r="P55" s="17"/>
    </row>
    <row r="56" spans="1:27" s="3" customFormat="1" ht="15.95">
      <c r="A56" s="46" t="s">
        <v>47</v>
      </c>
      <c r="B56" s="47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7"/>
      <c r="N56" s="7"/>
      <c r="O56" s="7"/>
      <c r="P56" s="7"/>
    </row>
    <row r="57" spans="1:27" ht="15.95">
      <c r="A57" s="18" t="s">
        <v>8</v>
      </c>
      <c r="B57" s="18" t="s">
        <v>9</v>
      </c>
      <c r="C57" s="18"/>
      <c r="D57" s="18">
        <v>10206.350690013602</v>
      </c>
      <c r="E57" s="18">
        <v>12841.005820066042</v>
      </c>
      <c r="F57" s="18">
        <v>9092.0884222028762</v>
      </c>
      <c r="G57" s="18">
        <v>11040.209554610272</v>
      </c>
      <c r="H57" s="18">
        <v>17311.390073901177</v>
      </c>
      <c r="I57" s="18">
        <v>1030.515119109521</v>
      </c>
      <c r="J57" s="18">
        <v>15001.251710160905</v>
      </c>
      <c r="K57" s="18">
        <f>+K15-K36</f>
        <v>-11923.752864913346</v>
      </c>
      <c r="L57" s="18">
        <f t="shared" ref="L57:L75" si="0">+L15-L36</f>
        <v>4043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s="22" customFormat="1" ht="15.95">
      <c r="A58" s="20" t="s">
        <v>10</v>
      </c>
      <c r="B58" s="20" t="s">
        <v>11</v>
      </c>
      <c r="C58" s="20"/>
      <c r="D58" s="20">
        <v>-0.93926183904932259</v>
      </c>
      <c r="E58" s="20">
        <v>-570.85683417634937</v>
      </c>
      <c r="F58" s="20">
        <v>2.9068559586885385</v>
      </c>
      <c r="G58" s="20">
        <v>3.50718032887562</v>
      </c>
      <c r="H58" s="20">
        <v>-0.38995992501440924</v>
      </c>
      <c r="I58" s="20">
        <v>757.91095209211926</v>
      </c>
      <c r="J58" s="20">
        <v>1214.6951488208251</v>
      </c>
      <c r="K58" s="20">
        <f t="shared" ref="K58:K75" si="1">+K16-K37</f>
        <v>515.04683251152164</v>
      </c>
      <c r="L58" s="20">
        <f t="shared" si="0"/>
        <v>-314.00050334549087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5.95">
      <c r="A59" s="19" t="s">
        <v>12</v>
      </c>
      <c r="B59" s="19" t="s">
        <v>13</v>
      </c>
      <c r="C59" s="19"/>
      <c r="D59" s="19">
        <v>-0.15373715096598062</v>
      </c>
      <c r="E59" s="19">
        <v>-570.07547369456006</v>
      </c>
      <c r="F59" s="19">
        <v>-6.8200749032598651E-2</v>
      </c>
      <c r="G59" s="19">
        <v>0.95845786825134383</v>
      </c>
      <c r="H59" s="19">
        <v>-1.1505146560393769</v>
      </c>
      <c r="I59" s="19">
        <v>0.37454546841672709</v>
      </c>
      <c r="J59" s="19">
        <v>0.18566820918658777</v>
      </c>
      <c r="K59" s="19">
        <f t="shared" si="1"/>
        <v>-0.49194483107567066</v>
      </c>
      <c r="L59" s="19">
        <f t="shared" si="0"/>
        <v>0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5.95" outlineLevel="1">
      <c r="A60" s="21" t="s">
        <v>14</v>
      </c>
      <c r="B60" s="21" t="s">
        <v>15</v>
      </c>
      <c r="C60" s="21"/>
      <c r="D60" s="21">
        <v>0.43419617950894462</v>
      </c>
      <c r="E60" s="21">
        <v>-0.59657762194001407</v>
      </c>
      <c r="F60" s="21">
        <v>0.4559188023522438</v>
      </c>
      <c r="G60" s="21">
        <v>0.44596825206099311</v>
      </c>
      <c r="H60" s="21">
        <v>1.4434349279063099</v>
      </c>
      <c r="I60" s="21">
        <v>-2125.2364347066596</v>
      </c>
      <c r="J60" s="21">
        <v>5.4751769904214598E-2</v>
      </c>
      <c r="K60" s="21">
        <f t="shared" si="1"/>
        <v>0.58263223241920059</v>
      </c>
      <c r="L60" s="21">
        <f t="shared" si="0"/>
        <v>432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5.95" outlineLevel="1">
      <c r="A61" s="19" t="s">
        <v>16</v>
      </c>
      <c r="B61" s="19" t="s">
        <v>17</v>
      </c>
      <c r="C61" s="19"/>
      <c r="D61" s="19">
        <v>-9.0858520707115531E-10</v>
      </c>
      <c r="E61" s="19">
        <v>-1.2173586583230644E-9</v>
      </c>
      <c r="F61" s="19">
        <v>-1.1668817023746669E-9</v>
      </c>
      <c r="G61" s="19">
        <v>-1.1852989700855687E-9</v>
      </c>
      <c r="H61" s="19">
        <v>1.5155264991335571E-3</v>
      </c>
      <c r="I61" s="19">
        <v>-6.9873377299245476E-3</v>
      </c>
      <c r="J61" s="19">
        <v>3.9313563820542186E-4</v>
      </c>
      <c r="K61" s="19">
        <f t="shared" si="1"/>
        <v>-1.0284349318681052E-3</v>
      </c>
      <c r="L61" s="19">
        <f t="shared" si="0"/>
        <v>-1.0284349318681052E-3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5.95" outlineLevel="1">
      <c r="A62" s="21" t="s">
        <v>18</v>
      </c>
      <c r="B62" s="21" t="s">
        <v>19</v>
      </c>
      <c r="C62" s="21"/>
      <c r="D62" s="21">
        <v>1.1175946249977642E-2</v>
      </c>
      <c r="E62" s="21">
        <v>-1.0625768811947864</v>
      </c>
      <c r="F62" s="21">
        <v>2.0830275019609417</v>
      </c>
      <c r="G62" s="21">
        <v>1.9505293840617242</v>
      </c>
      <c r="H62" s="21">
        <v>-0.38309895807628891</v>
      </c>
      <c r="I62" s="21">
        <v>1.172637735884507</v>
      </c>
      <c r="J62" s="21">
        <v>-4.622296062443354E-2</v>
      </c>
      <c r="K62" s="21">
        <f t="shared" si="1"/>
        <v>-0.31933328630256597</v>
      </c>
      <c r="L62" s="21">
        <f t="shared" si="0"/>
        <v>0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5.95" outlineLevel="1">
      <c r="A63" s="19" t="s">
        <v>20</v>
      </c>
      <c r="B63" s="19" t="s">
        <v>21</v>
      </c>
      <c r="C63" s="19"/>
      <c r="D63" s="19">
        <v>-1.2308968126918671</v>
      </c>
      <c r="E63" s="19">
        <v>0.87779402288924757</v>
      </c>
      <c r="F63" s="19">
        <v>0.43611040487849095</v>
      </c>
      <c r="G63" s="19">
        <v>0.15222482592253073</v>
      </c>
      <c r="H63" s="19">
        <v>-0.30282308002460923</v>
      </c>
      <c r="I63" s="19">
        <v>-0.39326181443811947</v>
      </c>
      <c r="J63" s="19">
        <v>-0.39142185347350278</v>
      </c>
      <c r="K63" s="19">
        <f t="shared" si="1"/>
        <v>0.24267610193146538</v>
      </c>
      <c r="L63" s="19">
        <f t="shared" si="0"/>
        <v>0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5.95" outlineLevel="1">
      <c r="A64" s="21" t="s">
        <v>22</v>
      </c>
      <c r="B64" s="21" t="s">
        <v>23</v>
      </c>
      <c r="C64" s="21"/>
      <c r="D64" s="21">
        <v>1.4551915228366852E-11</v>
      </c>
      <c r="E64" s="21">
        <v>0</v>
      </c>
      <c r="F64" s="21">
        <v>-4.0927261579781771E-12</v>
      </c>
      <c r="G64" s="21">
        <v>3.637978807091713E-12</v>
      </c>
      <c r="H64" s="21">
        <v>-4.0927261579781771E-12</v>
      </c>
      <c r="I64" s="21">
        <v>2454.0001188130136</v>
      </c>
      <c r="J64" s="21">
        <v>5.2511193266582268E-3</v>
      </c>
      <c r="K64" s="21">
        <f t="shared" si="1"/>
        <v>0.64663876045688085</v>
      </c>
      <c r="L64" s="21">
        <f t="shared" si="0"/>
        <v>-838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42" ht="15.95" outlineLevel="1">
      <c r="A65" s="19" t="s">
        <v>24</v>
      </c>
      <c r="B65" s="19" t="s">
        <v>25</v>
      </c>
      <c r="C65" s="19"/>
      <c r="D65" s="19">
        <v>0</v>
      </c>
      <c r="E65" s="19">
        <v>0</v>
      </c>
      <c r="F65" s="19">
        <v>-4.0927261579781771E-12</v>
      </c>
      <c r="G65" s="19">
        <v>0</v>
      </c>
      <c r="H65" s="19">
        <v>-5.2295945351943374E-12</v>
      </c>
      <c r="I65" s="19">
        <v>428.00034571017795</v>
      </c>
      <c r="J65" s="19">
        <v>1214.8866550953139</v>
      </c>
      <c r="K65" s="19">
        <f t="shared" si="1"/>
        <v>514.3866668795381</v>
      </c>
      <c r="L65" s="19">
        <f t="shared" si="0"/>
        <v>92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42" ht="15.95" outlineLevel="1">
      <c r="A66" s="21" t="s">
        <v>26</v>
      </c>
      <c r="B66" s="21" t="s">
        <v>27</v>
      </c>
      <c r="C66" s="21"/>
      <c r="D66" s="21">
        <v>-1.0982148523908108E-10</v>
      </c>
      <c r="E66" s="21">
        <v>-1.7325874068774283E-10</v>
      </c>
      <c r="F66" s="21">
        <v>-1.5847945178393275E-10</v>
      </c>
      <c r="G66" s="21">
        <v>-1.1164047464262694E-10</v>
      </c>
      <c r="H66" s="21">
        <v>1.2673193712089414E-3</v>
      </c>
      <c r="I66" s="21">
        <v>-7.975276344041049E-5</v>
      </c>
      <c r="J66" s="21">
        <v>2.5403313532024185E-4</v>
      </c>
      <c r="K66" s="21">
        <f t="shared" si="1"/>
        <v>1.2372844326015485E-4</v>
      </c>
      <c r="L66" s="21">
        <f t="shared" si="0"/>
        <v>1.2372844326015485E-4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42" ht="15.95" outlineLevel="1">
      <c r="A67" s="19" t="s">
        <v>28</v>
      </c>
      <c r="B67" s="19" t="s">
        <v>29</v>
      </c>
      <c r="C67" s="19"/>
      <c r="D67" s="19">
        <v>-1.0891554325098696E-10</v>
      </c>
      <c r="E67" s="19">
        <v>-1.482192146795569E-10</v>
      </c>
      <c r="F67" s="19">
        <v>-1.4722445484949276E-10</v>
      </c>
      <c r="G67" s="19">
        <v>-1.1138467925775331E-10</v>
      </c>
      <c r="H67" s="19">
        <v>2.5899534011841752E-4</v>
      </c>
      <c r="I67" s="19">
        <v>6.7976210630149581E-5</v>
      </c>
      <c r="J67" s="19">
        <v>-1.7972757077444612E-4</v>
      </c>
      <c r="K67" s="19">
        <f t="shared" si="1"/>
        <v>4.0136099941245895E-4</v>
      </c>
      <c r="L67" s="19">
        <f t="shared" si="0"/>
        <v>4.0136099941245895E-4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42" ht="15.95" outlineLevel="1">
      <c r="A68" s="20" t="s">
        <v>30</v>
      </c>
      <c r="B68" s="20" t="s">
        <v>31</v>
      </c>
      <c r="C68" s="20"/>
      <c r="D68" s="20">
        <v>-5.9094621406984515E-2</v>
      </c>
      <c r="E68" s="20">
        <v>0.20405088156985585</v>
      </c>
      <c r="F68" s="20">
        <v>-3.0525590445904527E-2</v>
      </c>
      <c r="G68" s="20">
        <v>-3.7148993578739464E-4</v>
      </c>
      <c r="H68" s="20">
        <v>-0.45752152911154553</v>
      </c>
      <c r="I68" s="20">
        <v>6.6078545933123678E-4</v>
      </c>
      <c r="J68" s="20">
        <v>-0.20986470846401062</v>
      </c>
      <c r="K68" s="20">
        <f t="shared" si="1"/>
        <v>1</v>
      </c>
      <c r="L68" s="20">
        <f t="shared" si="0"/>
        <v>16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42" ht="15.95" outlineLevel="1">
      <c r="A69" s="19" t="s">
        <v>32</v>
      </c>
      <c r="B69" s="19" t="s">
        <v>33</v>
      </c>
      <c r="C69" s="19"/>
      <c r="D69" s="19">
        <v>0</v>
      </c>
      <c r="E69" s="19">
        <v>1</v>
      </c>
      <c r="F69" s="19">
        <v>0</v>
      </c>
      <c r="G69" s="19">
        <v>1</v>
      </c>
      <c r="H69" s="19">
        <v>0</v>
      </c>
      <c r="I69" s="19">
        <v>3246</v>
      </c>
      <c r="J69" s="19">
        <v>3950</v>
      </c>
      <c r="K69" s="19">
        <f t="shared" si="1"/>
        <v>-5192</v>
      </c>
      <c r="L69" s="19">
        <f>+L27-L48</f>
        <v>-2137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42" ht="15.95" outlineLevel="1">
      <c r="A70" s="21" t="s">
        <v>34</v>
      </c>
      <c r="B70" s="21" t="s">
        <v>35</v>
      </c>
      <c r="C70" s="21"/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-3247</v>
      </c>
      <c r="J70" s="21">
        <v>-3950</v>
      </c>
      <c r="K70" s="21">
        <f t="shared" si="1"/>
        <v>5193</v>
      </c>
      <c r="L70" s="21">
        <f t="shared" si="0"/>
        <v>3732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42" ht="15.95" outlineLevel="1">
      <c r="A71" s="19" t="s">
        <v>36</v>
      </c>
      <c r="B71" s="19" t="s">
        <v>48</v>
      </c>
      <c r="C71" s="19"/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f t="shared" si="1"/>
        <v>0</v>
      </c>
      <c r="L71" s="19">
        <f t="shared" si="0"/>
        <v>-1579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42" ht="15.95" outlineLevel="1">
      <c r="A72" s="20" t="s">
        <v>38</v>
      </c>
      <c r="B72" s="20" t="s">
        <v>39</v>
      </c>
      <c r="C72" s="20"/>
      <c r="D72" s="20">
        <v>2111.5831442760982</v>
      </c>
      <c r="E72" s="20">
        <v>1567.8891957729138</v>
      </c>
      <c r="F72" s="20">
        <v>919.80467438432606</v>
      </c>
      <c r="G72" s="20">
        <v>1634.9997976787399</v>
      </c>
      <c r="H72" s="20">
        <v>-555.10832827469858</v>
      </c>
      <c r="I72" s="20">
        <v>-990.03161436979644</v>
      </c>
      <c r="J72" s="20">
        <v>2445.8490554508389</v>
      </c>
      <c r="K72" s="20">
        <f t="shared" si="1"/>
        <v>-954.12149519917875</v>
      </c>
      <c r="L72" s="20">
        <f t="shared" si="0"/>
        <v>-15862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42" ht="15.95" outlineLevel="1">
      <c r="A73" s="18" t="s">
        <v>40</v>
      </c>
      <c r="B73" s="18" t="s">
        <v>41</v>
      </c>
      <c r="C73" s="18"/>
      <c r="D73" s="18">
        <v>-23</v>
      </c>
      <c r="E73" s="18">
        <v>-4</v>
      </c>
      <c r="F73" s="18">
        <v>-2.8990143619012088E-12</v>
      </c>
      <c r="G73" s="18">
        <v>-1.2789769243681803E-13</v>
      </c>
      <c r="H73" s="18">
        <v>-0.99999999999967315</v>
      </c>
      <c r="I73" s="18">
        <v>-979.56724801319979</v>
      </c>
      <c r="J73" s="18">
        <v>2332.0523408859349</v>
      </c>
      <c r="K73" s="18">
        <f t="shared" si="1"/>
        <v>172.05131879263831</v>
      </c>
      <c r="L73" s="18">
        <f t="shared" si="0"/>
        <v>-204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42" ht="15.95" outlineLevel="1">
      <c r="A74" s="20" t="s">
        <v>42</v>
      </c>
      <c r="B74" s="20" t="s">
        <v>43</v>
      </c>
      <c r="C74" s="20"/>
      <c r="D74" s="20">
        <v>12293.93547782924</v>
      </c>
      <c r="E74" s="20">
        <v>13834.24223254418</v>
      </c>
      <c r="F74" s="20">
        <v>10014.769426955449</v>
      </c>
      <c r="G74" s="20">
        <v>12678.716161127952</v>
      </c>
      <c r="H74" s="20">
        <v>16754.434264172349</v>
      </c>
      <c r="I74" s="20">
        <v>-181.17213039589842</v>
      </c>
      <c r="J74" s="20">
        <v>20993.638390610038</v>
      </c>
      <c r="K74" s="20">
        <f t="shared" si="1"/>
        <v>-12190.324055805235</v>
      </c>
      <c r="L74" s="20">
        <f t="shared" si="0"/>
        <v>-12321.000503345495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42" ht="15.95" outlineLevel="1">
      <c r="A75" s="18" t="s">
        <v>44</v>
      </c>
      <c r="B75" s="18" t="s">
        <v>45</v>
      </c>
      <c r="C75" s="18"/>
      <c r="D75" s="18">
        <v>-12293.935477830397</v>
      </c>
      <c r="E75" s="18">
        <v>-13834.242232545701</v>
      </c>
      <c r="F75" s="18">
        <v>-10014.769426406783</v>
      </c>
      <c r="G75" s="18">
        <v>-12678.716161129385</v>
      </c>
      <c r="H75" s="18">
        <v>-16754.431223650496</v>
      </c>
      <c r="I75" s="18">
        <v>181.17239477314433</v>
      </c>
      <c r="J75" s="18">
        <v>-20993.639209028333</v>
      </c>
      <c r="K75" s="18">
        <f t="shared" si="1"/>
        <v>12190.327239291022</v>
      </c>
      <c r="L75" s="18">
        <f t="shared" si="0"/>
        <v>12321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42" ht="14.45" customHeight="1">
      <c r="A76" s="12"/>
      <c r="B76" s="13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1:42" ht="15.95">
      <c r="A77" s="15" t="s">
        <v>49</v>
      </c>
      <c r="B77" s="15"/>
      <c r="C77" s="23"/>
      <c r="D77" s="36"/>
      <c r="E77" s="26"/>
      <c r="F77" s="26"/>
      <c r="G77" s="26"/>
      <c r="H77" s="26"/>
      <c r="I77" s="26"/>
      <c r="J77" s="26"/>
      <c r="K77" s="26"/>
      <c r="L77" s="2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1:42" ht="15.95">
      <c r="A78" s="28" t="s">
        <v>50</v>
      </c>
      <c r="B78" s="23"/>
      <c r="C78" s="23"/>
      <c r="D78" s="3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1:42" s="23" customFormat="1" ht="15.95">
      <c r="A79" s="28" t="s">
        <v>51</v>
      </c>
      <c r="D79" s="3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42" ht="15.95">
      <c r="A80" s="23" t="s">
        <v>52</v>
      </c>
      <c r="B80" s="23"/>
      <c r="C80" s="23"/>
      <c r="D80" s="3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42" ht="15.95">
      <c r="A81" s="16" t="s">
        <v>53</v>
      </c>
      <c r="B81" s="38"/>
      <c r="C81" s="38"/>
      <c r="D81" s="39"/>
      <c r="E81" s="27"/>
      <c r="F81" s="27"/>
      <c r="G81" s="27"/>
      <c r="H81" s="27"/>
      <c r="I81" s="27"/>
      <c r="J81" s="27"/>
      <c r="K81" s="27"/>
      <c r="L81" s="27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1:42" ht="15.9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1:42" ht="15.9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1:42" ht="15.9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1:42" ht="15.9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1:42" ht="15.9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1:42" ht="15.9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1:42" ht="15.9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1:42" ht="15.9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1:42" ht="15.9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1:42" ht="15.9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1:42" ht="15.9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1:42" ht="15.9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1:42" ht="15.9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1:42" ht="15.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1:42" ht="15.9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1:42" ht="15.9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1:42" ht="15.9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1:42" ht="15.9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1:42" ht="15.9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  <row r="101" spans="1:42" ht="15.9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</row>
    <row r="102" spans="1:42" ht="15.9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</row>
    <row r="103" spans="1:42" ht="15.9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</row>
    <row r="104" spans="1:42" ht="15.9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</row>
    <row r="105" spans="1:42" ht="15.9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</row>
    <row r="106" spans="1:42" ht="15.9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</row>
    <row r="107" spans="1:42" ht="15.9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</row>
    <row r="108" spans="1:42" ht="15.9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</row>
    <row r="109" spans="1:42" ht="15.9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</row>
    <row r="110" spans="1:42" ht="15.9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</row>
    <row r="111" spans="1:42" ht="15.9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</row>
    <row r="112" spans="1:42" ht="15.95"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5:14" ht="15.95"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5:14" ht="15.95"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5:14" ht="15.95"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5:14" ht="15.95"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5:14" ht="15.95"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5:14" ht="15.95"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5:14" ht="15.95"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5:14" ht="15.95"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5:14" ht="15.95"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5:14" ht="15.95"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5:14" ht="15.95"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5:14" ht="15.95"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5:14" ht="15.95"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5:14" ht="15.95"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5:14" ht="15.95"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5:14" ht="15.95"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5:14" ht="15.95"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5:14" ht="15.95"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5:14" ht="15.95"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5:14" ht="15.95">
      <c r="E132" s="4"/>
      <c r="F132" s="4"/>
      <c r="G132" s="4"/>
      <c r="H132" s="4"/>
      <c r="I132" s="4"/>
      <c r="J132" s="4"/>
      <c r="K132" s="4"/>
      <c r="L132" s="4"/>
      <c r="M132" s="4"/>
      <c r="N132" s="4"/>
    </row>
  </sheetData>
  <mergeCells count="16">
    <mergeCell ref="L11:L12"/>
    <mergeCell ref="A5:L5"/>
    <mergeCell ref="A4:L4"/>
    <mergeCell ref="A35:B35"/>
    <mergeCell ref="A56:B56"/>
    <mergeCell ref="K11:K12"/>
    <mergeCell ref="J11:J12"/>
    <mergeCell ref="E11:E12"/>
    <mergeCell ref="F11:F12"/>
    <mergeCell ref="I11:I12"/>
    <mergeCell ref="D11:D12"/>
    <mergeCell ref="G11:G12"/>
    <mergeCell ref="H11:H12"/>
    <mergeCell ref="A14:B14"/>
    <mergeCell ref="A11:A12"/>
    <mergeCell ref="B11:B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Andres Acosta Guzman</dc:creator>
  <cp:keywords/>
  <dc:description/>
  <cp:lastModifiedBy>Katty Jeannette Davila Amaya</cp:lastModifiedBy>
  <cp:revision/>
  <dcterms:created xsi:type="dcterms:W3CDTF">2012-12-26T19:57:44Z</dcterms:created>
  <dcterms:modified xsi:type="dcterms:W3CDTF">2026-02-10T16:58:47Z</dcterms:modified>
  <cp:category/>
  <cp:contentStatus/>
</cp:coreProperties>
</file>